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OPĆI - sažetak" sheetId="1" r:id="rId1"/>
    <sheet name="OPĆI - ekonomska" sheetId="2" r:id="rId2"/>
    <sheet name="OPĆI - izvori fin" sheetId="3" r:id="rId3"/>
    <sheet name="OPĆI - funkcijska" sheetId="4" r:id="rId4"/>
    <sheet name="POSEBNI DIO" sheetId="5" r:id="rId5"/>
    <sheet name="List1" sheetId="6" r:id="rId6"/>
  </sheets>
  <externalReferences>
    <externalReference r:id="rId9"/>
  </externalReferences>
  <definedNames>
    <definedName name="DANE">'[1]Sheet2'!$B$1:$B$2</definedName>
    <definedName name="_xlnm.Print_Area" localSheetId="0">'OPĆI - sažetak'!$A$2:$I$28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<sst xmlns="http://schemas.openxmlformats.org/spreadsheetml/2006/main" count="748" uniqueCount="389">
  <si>
    <t>KONTO</t>
  </si>
  <si>
    <t>POZICIJA</t>
  </si>
  <si>
    <t>VRSTA RASHODA / IZDATAKA</t>
  </si>
  <si>
    <t>Razdjel 006 UO ZA OBRAZOVANJE, ŠPORT I KULTURU</t>
  </si>
  <si>
    <t>Glavni program A05 OBRAZOVANJE, ŠPORT I KULTURA</t>
  </si>
  <si>
    <t>Program 6000 Odgoj i obrazovanje</t>
  </si>
  <si>
    <t>Izvor  5.2. DECENTRALIZIRANA SREDSTVA</t>
  </si>
  <si>
    <t>3121</t>
  </si>
  <si>
    <t>R0888-01</t>
  </si>
  <si>
    <t>Ostali rashodi za zaposlene</t>
  </si>
  <si>
    <t>3211</t>
  </si>
  <si>
    <t>R0888</t>
  </si>
  <si>
    <t>Službena putovanja</t>
  </si>
  <si>
    <t>3212</t>
  </si>
  <si>
    <t>R0889</t>
  </si>
  <si>
    <t>Naknade za prijevoz, za rad na terenu iodvojeni život</t>
  </si>
  <si>
    <t>3213</t>
  </si>
  <si>
    <t>R0890</t>
  </si>
  <si>
    <t>Stručno usavršavanje zaposlenika</t>
  </si>
  <si>
    <t>3221</t>
  </si>
  <si>
    <t>R0891</t>
  </si>
  <si>
    <t>Uredski materijal i ostali materijalni rashodi</t>
  </si>
  <si>
    <t>3222</t>
  </si>
  <si>
    <t>R0891-1</t>
  </si>
  <si>
    <t>Materijal i sirovine</t>
  </si>
  <si>
    <t>3223</t>
  </si>
  <si>
    <t>R0892</t>
  </si>
  <si>
    <t>Energija</t>
  </si>
  <si>
    <t>3224</t>
  </si>
  <si>
    <t>R0893</t>
  </si>
  <si>
    <t>Materijal i dijelovi za tekuće i investicijsko održavanje</t>
  </si>
  <si>
    <t>3225</t>
  </si>
  <si>
    <t>R0894</t>
  </si>
  <si>
    <t>Sitni inventar i auto gume</t>
  </si>
  <si>
    <t>3227</t>
  </si>
  <si>
    <t>R0894-1</t>
  </si>
  <si>
    <t>Službena, radna i zaštitna odjeća i obuća</t>
  </si>
  <si>
    <t>3231</t>
  </si>
  <si>
    <t>R0895</t>
  </si>
  <si>
    <t>Usluge telefona, pošte i prijevoza</t>
  </si>
  <si>
    <t>3232</t>
  </si>
  <si>
    <t>R0896</t>
  </si>
  <si>
    <t>Usluge tekućeg i investicijskog održavanja</t>
  </si>
  <si>
    <t>3233</t>
  </si>
  <si>
    <t>R0897</t>
  </si>
  <si>
    <t>Usluge promidžbe i informiranja</t>
  </si>
  <si>
    <t>3234</t>
  </si>
  <si>
    <t>R0898</t>
  </si>
  <si>
    <t>Komunalne usluge</t>
  </si>
  <si>
    <t>3235</t>
  </si>
  <si>
    <t>R4802</t>
  </si>
  <si>
    <t>Zakupnine i najamnine</t>
  </si>
  <si>
    <t>3236</t>
  </si>
  <si>
    <t>R0899</t>
  </si>
  <si>
    <t>Zdravstvene i veterinarske usluge</t>
  </si>
  <si>
    <t>3237</t>
  </si>
  <si>
    <t>R2151</t>
  </si>
  <si>
    <t>Intelektualne i osobne usluge</t>
  </si>
  <si>
    <t>3238</t>
  </si>
  <si>
    <t>R0900</t>
  </si>
  <si>
    <t>Računalne usluge</t>
  </si>
  <si>
    <t>3239</t>
  </si>
  <si>
    <t>R0901</t>
  </si>
  <si>
    <t>Ostale usluge</t>
  </si>
  <si>
    <t>3241</t>
  </si>
  <si>
    <t>R2991</t>
  </si>
  <si>
    <t>Naknade osobama izvan radnog odnosa</t>
  </si>
  <si>
    <t>3292</t>
  </si>
  <si>
    <t>R0902</t>
  </si>
  <si>
    <t>Premije osiguranja</t>
  </si>
  <si>
    <t>3293</t>
  </si>
  <si>
    <t>R0903</t>
  </si>
  <si>
    <t>Reprezentacija</t>
  </si>
  <si>
    <t>3294</t>
  </si>
  <si>
    <t>R0904</t>
  </si>
  <si>
    <t>Članarine</t>
  </si>
  <si>
    <t>3295</t>
  </si>
  <si>
    <t>R2311</t>
  </si>
  <si>
    <t>Pristojbe i naknade</t>
  </si>
  <si>
    <t>3299</t>
  </si>
  <si>
    <t>R0905</t>
  </si>
  <si>
    <t>Ostali nespomenuti rashodi poslovanja</t>
  </si>
  <si>
    <t>R0906</t>
  </si>
  <si>
    <t>Ostali troškovi nužni za ostvarivanje nastavnog plana i prog</t>
  </si>
  <si>
    <t>3431</t>
  </si>
  <si>
    <t>R0907</t>
  </si>
  <si>
    <t>Bankarske usluge i usluge platnog prometa</t>
  </si>
  <si>
    <t>3433</t>
  </si>
  <si>
    <t>R2310</t>
  </si>
  <si>
    <t>Zatezne kamate</t>
  </si>
  <si>
    <t>3434</t>
  </si>
  <si>
    <t>R4640</t>
  </si>
  <si>
    <t>Ostali nespomenuti finacijski rashodi</t>
  </si>
  <si>
    <t>Izvor  3.1. VLASTITI PRIHODI- PK</t>
  </si>
  <si>
    <t>3111</t>
  </si>
  <si>
    <t>R0908</t>
  </si>
  <si>
    <t>Plaće za redovan rad</t>
  </si>
  <si>
    <t>3113</t>
  </si>
  <si>
    <t>R2612</t>
  </si>
  <si>
    <t>Plaće za prekovremeni rad</t>
  </si>
  <si>
    <t>R2612-1</t>
  </si>
  <si>
    <t>3131</t>
  </si>
  <si>
    <t>R0909</t>
  </si>
  <si>
    <t>Doprinosi za mirovinsko osiguranje</t>
  </si>
  <si>
    <t>3132</t>
  </si>
  <si>
    <t>R0910</t>
  </si>
  <si>
    <t>Doprinosi za obvezno zdravstveno osiguranje</t>
  </si>
  <si>
    <t>3133</t>
  </si>
  <si>
    <t>R0911</t>
  </si>
  <si>
    <t>Doprinosi za obvezno osiguranje u slučaju nezaposlenosti</t>
  </si>
  <si>
    <t>Naknade za prijevoz , za rad na terenu i odvojeni život</t>
  </si>
  <si>
    <t>R2437</t>
  </si>
  <si>
    <t>R2507</t>
  </si>
  <si>
    <t>R0912</t>
  </si>
  <si>
    <t>R2813</t>
  </si>
  <si>
    <t>R3637</t>
  </si>
  <si>
    <t>Usluge telefona,pošte i prijevoza</t>
  </si>
  <si>
    <t>R2152</t>
  </si>
  <si>
    <t>R2436</t>
  </si>
  <si>
    <t>R2673</t>
  </si>
  <si>
    <t>R2312</t>
  </si>
  <si>
    <t>Naknade troškova osobama izvan radnog odnosa</t>
  </si>
  <si>
    <t>R0913-1</t>
  </si>
  <si>
    <t>R0913</t>
  </si>
  <si>
    <t>4221</t>
  </si>
  <si>
    <t>R0914</t>
  </si>
  <si>
    <t>Školska oprema i namještaj</t>
  </si>
  <si>
    <t>4222</t>
  </si>
  <si>
    <t>R0914-1</t>
  </si>
  <si>
    <t>Komunikacijska oprema</t>
  </si>
  <si>
    <t>4223</t>
  </si>
  <si>
    <t>R2826</t>
  </si>
  <si>
    <t>Oprema ta održavanje i zaštitu</t>
  </si>
  <si>
    <t>4226</t>
  </si>
  <si>
    <t>R3069</t>
  </si>
  <si>
    <t>Sportska i glazbena oprema</t>
  </si>
  <si>
    <t>4227</t>
  </si>
  <si>
    <t>R0915</t>
  </si>
  <si>
    <t>Uređaji za ostale namjene</t>
  </si>
  <si>
    <t>4241</t>
  </si>
  <si>
    <t>R0916</t>
  </si>
  <si>
    <t>Knjige</t>
  </si>
  <si>
    <t>4521</t>
  </si>
  <si>
    <t>R4638</t>
  </si>
  <si>
    <t>Dodatna ulaganja na postrojenjima  i opremi</t>
  </si>
  <si>
    <t>Izvor  4.2. PRIHODI ZA POSEBNE NAMJENE - PK</t>
  </si>
  <si>
    <t>R2145</t>
  </si>
  <si>
    <t>R2145-1</t>
  </si>
  <si>
    <t>R2146</t>
  </si>
  <si>
    <t>R2147</t>
  </si>
  <si>
    <t>R2052</t>
  </si>
  <si>
    <t>R0917</t>
  </si>
  <si>
    <t>R2438</t>
  </si>
  <si>
    <t>R2153</t>
  </si>
  <si>
    <t>R3863</t>
  </si>
  <si>
    <t>R0919.1</t>
  </si>
  <si>
    <t>Naknada troškova osobama izvan radnog odnosa</t>
  </si>
  <si>
    <t>3291</t>
  </si>
  <si>
    <t>R2861</t>
  </si>
  <si>
    <t>Naknade za rad predstavničkih i izvršnih tijela, povjerenstai sl.</t>
  </si>
  <si>
    <t>R0920</t>
  </si>
  <si>
    <t>R2144</t>
  </si>
  <si>
    <t>R0921</t>
  </si>
  <si>
    <t>R2154</t>
  </si>
  <si>
    <t>R2155</t>
  </si>
  <si>
    <t>Izvor  5.3. POMOĆI - PK</t>
  </si>
  <si>
    <t>R2440</t>
  </si>
  <si>
    <t>R4554</t>
  </si>
  <si>
    <t>R4545</t>
  </si>
  <si>
    <t>R2441</t>
  </si>
  <si>
    <t>R2442</t>
  </si>
  <si>
    <t>R0922</t>
  </si>
  <si>
    <t>R4548</t>
  </si>
  <si>
    <t>Naknade za prijevoz, za rad na terenu i odvojeni život</t>
  </si>
  <si>
    <t>R2156</t>
  </si>
  <si>
    <t>R0923</t>
  </si>
  <si>
    <t>R2883</t>
  </si>
  <si>
    <t>R0923-1</t>
  </si>
  <si>
    <t>R3175</t>
  </si>
  <si>
    <t>R4293</t>
  </si>
  <si>
    <t>R2439</t>
  </si>
  <si>
    <t>R0924</t>
  </si>
  <si>
    <t>R0924-1</t>
  </si>
  <si>
    <t>R0925</t>
  </si>
  <si>
    <t>R4555</t>
  </si>
  <si>
    <t>3296</t>
  </si>
  <si>
    <t>R4555-2</t>
  </si>
  <si>
    <t>Troškovi sudskih postupaka</t>
  </si>
  <si>
    <t>R0926</t>
  </si>
  <si>
    <t>R4555-3</t>
  </si>
  <si>
    <t>3681</t>
  </si>
  <si>
    <t>R0926-6</t>
  </si>
  <si>
    <t>Tekuće pomoći temeljem prijenosa EU sredstava</t>
  </si>
  <si>
    <t>3682</t>
  </si>
  <si>
    <t>R0926-7</t>
  </si>
  <si>
    <t>Kapitalne pomoći temeljem prijenosa EU sredstava</t>
  </si>
  <si>
    <t>3693</t>
  </si>
  <si>
    <t>R3643</t>
  </si>
  <si>
    <t>Tekući prijenosi između proračunskih korisnika istog proračuna temeljem prijenosa EU sredstava</t>
  </si>
  <si>
    <t>3694</t>
  </si>
  <si>
    <t>R3643-1</t>
  </si>
  <si>
    <t>Kapitalni prijenosi između proračunskih korisnika istog proračuna temeljem prijenosa EU sredstava</t>
  </si>
  <si>
    <t>4123</t>
  </si>
  <si>
    <t>R0926-2</t>
  </si>
  <si>
    <t>Licence</t>
  </si>
  <si>
    <t>R0926-3</t>
  </si>
  <si>
    <t>Uredska oprema i namještaj</t>
  </si>
  <si>
    <t>R3723</t>
  </si>
  <si>
    <t>Kominikacijska oprema</t>
  </si>
  <si>
    <t>4224</t>
  </si>
  <si>
    <t>R0926-4</t>
  </si>
  <si>
    <t>Medicinska i laboratorijska oprema</t>
  </si>
  <si>
    <t>4225</t>
  </si>
  <si>
    <t>R0926.1</t>
  </si>
  <si>
    <t>Instrumenti, uređaji i strojevi</t>
  </si>
  <si>
    <t>R4782</t>
  </si>
  <si>
    <t>R0926-5</t>
  </si>
  <si>
    <t>Uređaji, strojevi i oprema za ostale namjene</t>
  </si>
  <si>
    <t>R2443</t>
  </si>
  <si>
    <t>Izvor  6.2. DONACIJE - PK</t>
  </si>
  <si>
    <t>R4455</t>
  </si>
  <si>
    <t>R2157-1</t>
  </si>
  <si>
    <t>R2157</t>
  </si>
  <si>
    <t>R2835</t>
  </si>
  <si>
    <t>R2157-2</t>
  </si>
  <si>
    <t>R3020</t>
  </si>
  <si>
    <t>R2157-3</t>
  </si>
  <si>
    <t>R2450</t>
  </si>
  <si>
    <t>R2450-1</t>
  </si>
  <si>
    <t>R2450-2</t>
  </si>
  <si>
    <t>R2158</t>
  </si>
  <si>
    <t>Glava 00604 OSTALE JAVNE POTREBE U OBRAZOVANJU,ŠPORTU I KULTURI</t>
  </si>
  <si>
    <t>Aktivnost A600014 Projekt "Školska shema"</t>
  </si>
  <si>
    <t>Izvor  5.1. POMOĆI - BPŽ</t>
  </si>
  <si>
    <t>RASHODI POSLOVANJA</t>
  </si>
  <si>
    <t>Rashodi za zaposlene</t>
  </si>
  <si>
    <t>Materijalni rashodi</t>
  </si>
  <si>
    <t>Naknade troškova zaposlenima</t>
  </si>
  <si>
    <t>Rashodi za materijal i energiju</t>
  </si>
  <si>
    <t>Rashodi za usluge</t>
  </si>
  <si>
    <t>Naknade tr. osobama izvan r. odnosa</t>
  </si>
  <si>
    <t>INDEKS 5/4*100</t>
  </si>
  <si>
    <t>Financijski  rashodi</t>
  </si>
  <si>
    <t>Ostali financijski rashodi</t>
  </si>
  <si>
    <t>Plaće (Bruto)</t>
  </si>
  <si>
    <t>Doprinosi na plaće</t>
  </si>
  <si>
    <t>Rashodi za nabavu nefinancijske imovine</t>
  </si>
  <si>
    <t>Rashodi za nabavu proizvedene dugotrajne  imovine</t>
  </si>
  <si>
    <t>Postrojenja i oprema</t>
  </si>
  <si>
    <t>Knjige, umjetnička djela i ostale izložbene vrijednosti</t>
  </si>
  <si>
    <t>Dodatna ulagajnja na postrojenjima i opremi</t>
  </si>
  <si>
    <t>Rashodi za nabavu neproizvedene dugotrajne imovine</t>
  </si>
  <si>
    <t>Nematerijalna imovina</t>
  </si>
  <si>
    <t>R4937</t>
  </si>
  <si>
    <t>Pomoći dane u inozemstvo i unutar općeg proračuna</t>
  </si>
  <si>
    <t>OPĆI dio - sažetak</t>
  </si>
  <si>
    <t>A. SAŽETAK RAČUNA PRIHODA I RASHODA I RAČUNA FINANCIRANJA</t>
  </si>
  <si>
    <t>A. RAČUN PRIHODA I RASHODA</t>
  </si>
  <si>
    <t>NAZIV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</si>
  <si>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</si>
  <si>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</si>
  <si>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</si>
  <si>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</si>
  <si>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</si>
  <si>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</si>
  <si>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</si>
  <si>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B. RAČUN FINANCIRANJA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</si>
  <si>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</si>
  <si>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</si>
  <si>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</si>
  <si>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</si>
  <si>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OSTVARENI REZULTAT</t>
  </si>
  <si>
    <t>UKUPAN DONOS VIŠKA/MANJKA IZ PRETHODNE(IH) GODINA</t>
  </si>
  <si>
    <t xml:space="preserve">VIŠAK/MANJAK IZ PRETHODNE(IH) GODINE KOJI ĆE SE POKRITI / RASPOREDITI </t>
  </si>
  <si>
    <t>OPĆI DIO</t>
  </si>
  <si>
    <t>A. RAČUN PRIHODA I RASHODA prema funkcijskoj klasifikaciji</t>
  </si>
  <si>
    <t xml:space="preserve">IZVRŠENJE RASHODA </t>
  </si>
  <si>
    <t>Naziv</t>
  </si>
  <si>
    <t>09 OBRAZOVANJE</t>
  </si>
  <si>
    <t xml:space="preserve">UKUPNO: </t>
  </si>
  <si>
    <t>A. RAČUN PRIHODA I RASHODA prema izvorima financiranja</t>
  </si>
  <si>
    <t xml:space="preserve">IZVRŠENJE PRIHODA </t>
  </si>
  <si>
    <t>Brojčana oznaka</t>
  </si>
  <si>
    <t>Naziv izvora</t>
  </si>
  <si>
    <t>INDEKS 4/3*100</t>
  </si>
  <si>
    <t>5.2.</t>
  </si>
  <si>
    <t>Opći prihodi i primici- dec. sred.</t>
  </si>
  <si>
    <t>5.1.</t>
  </si>
  <si>
    <t>Opći prihodi i primici - školska shema</t>
  </si>
  <si>
    <t>3.1.</t>
  </si>
  <si>
    <t>Vlastiti prihodi</t>
  </si>
  <si>
    <t>Prihodi za posebne namjene</t>
  </si>
  <si>
    <t>5.3.</t>
  </si>
  <si>
    <t>UKUPNO:</t>
  </si>
  <si>
    <t>IZVRŠENJE RASHODA</t>
  </si>
  <si>
    <t xml:space="preserve">OPĆI DIO </t>
  </si>
  <si>
    <t>A. RAČUN PRIHODA I RASHODA prema ekonomskoj klasifikaciji</t>
  </si>
  <si>
    <t>IZVRŠENJE PRIHODA - ekonomska klasifikacija - 4. razina</t>
  </si>
  <si>
    <t>Konto</t>
  </si>
  <si>
    <t xml:space="preserve">PRIHODI POSLOVANJA   </t>
  </si>
  <si>
    <t>UKUPNI PRIHODI I PRENESENI REZULTAT</t>
  </si>
  <si>
    <t>Prihodi poslovanja - UKUPNI</t>
  </si>
  <si>
    <t>Pomoći iz inozemstva i od subjekata unutar općeg proračuna</t>
  </si>
  <si>
    <t>Pomoći od ostalih subjekata unutar općeg proračuna</t>
  </si>
  <si>
    <t>Tekuće pomoći od ost.subjekata unutar općeg proračuna</t>
  </si>
  <si>
    <t>Pomoći pror.korisnicima iz pror. koji im nije nadležan</t>
  </si>
  <si>
    <t>Tekuće pomoći pror. kor. iz proračuna koji im nije nadležan</t>
  </si>
  <si>
    <t>Pomoći iz državnog pror.temeljem prijenosa sred.EU</t>
  </si>
  <si>
    <t xml:space="preserve">Tekuće pomoći temeljem prijenosa EU sredstava </t>
  </si>
  <si>
    <t xml:space="preserve">Kapitalne pomoći temeljem prijenosa EU sredstava </t>
  </si>
  <si>
    <t>Prihodi od upravnih i administrativnih pristojbi</t>
  </si>
  <si>
    <t>Prihodi po posebnim propisima</t>
  </si>
  <si>
    <t>Ostali nespomenuti prihodi</t>
  </si>
  <si>
    <t>Prihodi od prodaje proizvoda i pruženih usluga</t>
  </si>
  <si>
    <t>Prihodi od pruženih usluga</t>
  </si>
  <si>
    <t>Donacije od pravnih i fizičkih osoba izvan općeg proračuna</t>
  </si>
  <si>
    <t>Tekuće donacije</t>
  </si>
  <si>
    <t>Prihodi iz proračuna</t>
  </si>
  <si>
    <t>Prihodi iz proračuna za financiranje redovne dj.</t>
  </si>
  <si>
    <t>Prihodi za financiranje rashoda poslovanja</t>
  </si>
  <si>
    <t>Višak prihoda</t>
  </si>
  <si>
    <t>IZVRŠENJE RASHODA - ekonomska klasifikacija - 4. razina</t>
  </si>
  <si>
    <t>UKUPNI RASHODI</t>
  </si>
  <si>
    <t>3</t>
  </si>
  <si>
    <t>Rashodi poslovanja</t>
  </si>
  <si>
    <t>Plaće (bruto)</t>
  </si>
  <si>
    <t>32</t>
  </si>
  <si>
    <t>321</t>
  </si>
  <si>
    <t>322</t>
  </si>
  <si>
    <t>323</t>
  </si>
  <si>
    <t>329</t>
  </si>
  <si>
    <t>Naknade za rad predstavničkih i izvršnih tijela</t>
  </si>
  <si>
    <t>34</t>
  </si>
  <si>
    <t>Financijski rashodi</t>
  </si>
  <si>
    <t>343</t>
  </si>
  <si>
    <t>Rashodi za nabavu proizvedene dug.imovine</t>
  </si>
  <si>
    <t>Oprema za održavanje i zaštitu</t>
  </si>
  <si>
    <t xml:space="preserve">Knjige </t>
  </si>
  <si>
    <t>Dodatna ulaganja na postrojenjima i opremi</t>
  </si>
  <si>
    <t>Manjak prihoda</t>
  </si>
  <si>
    <t>POSEBNI DIO</t>
  </si>
  <si>
    <t>RASHODI prema programskoj i ekonomskoj klasifikaciji i izvorima financiranja</t>
  </si>
  <si>
    <t>4.2.</t>
  </si>
  <si>
    <t>Kapitalne pomoći pror.kor. Iz proračuna koji im nije nadležan</t>
  </si>
  <si>
    <t xml:space="preserve">RASHODI POSLOVANJA   </t>
  </si>
  <si>
    <t>Indeks     4/2*100</t>
  </si>
  <si>
    <t>Indeks     4/3*100</t>
  </si>
  <si>
    <t>INDEKS 5/3*100</t>
  </si>
  <si>
    <t>INDEKS 4/2*100</t>
  </si>
  <si>
    <t>INDEKS 6/4*100</t>
  </si>
  <si>
    <t>INDEKS 6/5*100</t>
  </si>
  <si>
    <t>R4960</t>
  </si>
  <si>
    <t>Tekuće donacije u naravi</t>
  </si>
  <si>
    <t>R5067</t>
  </si>
  <si>
    <t>Ostale tekuće donacije u naravi</t>
  </si>
  <si>
    <t xml:space="preserve">Ostali rashodi </t>
  </si>
  <si>
    <t>Ostali rashodi</t>
  </si>
  <si>
    <t>Građevinski objekti</t>
  </si>
  <si>
    <t>Ostali građevinski objekti</t>
  </si>
  <si>
    <t>Glava 00601 OSNOVNE ŠKOLE</t>
  </si>
  <si>
    <t>Aktivnost A600002 Osnovno školstvo</t>
  </si>
  <si>
    <t>R4961</t>
  </si>
  <si>
    <t>Aktivnost A600011 Pomoćnici u nastavi</t>
  </si>
  <si>
    <t>Doprinosi za obvezno zdr.osig. U slučaju nezap.</t>
  </si>
  <si>
    <t>Naknada za prijevoz,za rad na terenu…</t>
  </si>
  <si>
    <t>Aktivnost A600027 Projekt "Medni dan"</t>
  </si>
  <si>
    <t>Aktivnost A600006 Financiranje iznad minimalnog standarda-osnovno školstvo</t>
  </si>
  <si>
    <t>Aktivnost A600012 Osiguranje školske prehrane za djecu u riziku od siromaštva</t>
  </si>
  <si>
    <t>Aktivnost A600031 Prehrana za učenike osnovnih škola</t>
  </si>
  <si>
    <t>091 Osnovno obrazovanje</t>
  </si>
  <si>
    <t>Pomoći BPŽ - školska shema</t>
  </si>
  <si>
    <t>Pomoći BPŽ - medni dan</t>
  </si>
  <si>
    <t>Pomoći BPŽ - prehrana u riziku od siromaštva</t>
  </si>
  <si>
    <t>Pomoći BPŽ - pomoćnici u nastavi</t>
  </si>
  <si>
    <t>Pomoći - PK</t>
  </si>
  <si>
    <t>Pomoći - PK  Prehrana za učenike osnovnih škola</t>
  </si>
  <si>
    <t>Pomoći - PK Prehrana za učenike osnovnih škola</t>
  </si>
  <si>
    <t>Kapitalne pomoći</t>
  </si>
  <si>
    <t>Tekuće pomoći pror. Iz drugih proračuna</t>
  </si>
  <si>
    <t>IZVRŠENJE 2022.</t>
  </si>
  <si>
    <t>PLAN 2023.</t>
  </si>
  <si>
    <t>IZVRŠENJE 2023.</t>
  </si>
  <si>
    <t>IZVRŠENJE PLANA 2022.</t>
  </si>
  <si>
    <t>IZVRŠENJE PLANA 2023.</t>
  </si>
  <si>
    <t>Kapitalne donacije</t>
  </si>
  <si>
    <t>GODIŠNJI IZVJEŠTAJ O IZVRŠENJU FINANCIJSKOG PLANA                                                                                        OŠ Viktor Car Emin,Donji Andrijevci za 2023. godinu</t>
  </si>
  <si>
    <t>Ostale naknade troškova zaposlenima</t>
  </si>
  <si>
    <t>Proračunski korisnik 9894 OŠ "Viktor Car Emin",DONJI ANDRIJEVCI</t>
  </si>
  <si>
    <t xml:space="preserve">Na temelju odredbi članka 86. Zakona o proračunu (Narodne novine br. 144/21) i čl. 58. Statuta  OŠ Viktor car Emin,Donji Andrijevci           Školski odbor  na sjednici održanoj 06. ožujka 2024. godine donio je 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</si>
</sst>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[$-1041A]#,##0.00%"/>
    <numFmt numFmtId="189" formatCode="#,##0.00_ ;\-#,##0.0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1A]d\.\ mmmm\ yyyy\."/>
    <numFmt numFmtId="195" formatCode="0.000"/>
  </numFmts>
  <fonts count="76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44"/>
      <name val="Arial"/>
      <family val="2"/>
    </font>
    <font>
      <b/>
      <sz val="10"/>
      <color indexed="44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4" tint="0.39998000860214233"/>
      <name val="Arial"/>
      <family val="2"/>
    </font>
    <font>
      <b/>
      <sz val="10"/>
      <color theme="4" tint="0.39998000860214233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6" fillId="33" borderId="0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 horizontal="center"/>
      <protection/>
    </xf>
    <xf numFmtId="4" fontId="6" fillId="34" borderId="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 horizontal="center"/>
      <protection/>
    </xf>
    <xf numFmtId="4" fontId="1" fillId="35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 wrapText="1" readingOrder="1"/>
      <protection locked="0"/>
    </xf>
    <xf numFmtId="187" fontId="4" fillId="0" borderId="0" xfId="0" applyNumberFormat="1" applyFont="1" applyBorder="1" applyAlignment="1" applyProtection="1">
      <alignment vertical="top" wrapText="1" readingOrder="1"/>
      <protection locked="0"/>
    </xf>
    <xf numFmtId="187" fontId="3" fillId="34" borderId="0" xfId="0" applyNumberFormat="1" applyFont="1" applyFill="1" applyBorder="1" applyAlignment="1" applyProtection="1">
      <alignment vertical="top" wrapText="1" readingOrder="1"/>
      <protection locked="0"/>
    </xf>
    <xf numFmtId="0" fontId="4" fillId="36" borderId="0" xfId="0" applyFont="1" applyFill="1" applyBorder="1" applyAlignment="1" applyProtection="1">
      <alignment horizontal="center" vertical="top" wrapText="1" readingOrder="1"/>
      <protection locked="0"/>
    </xf>
    <xf numFmtId="0" fontId="4" fillId="36" borderId="0" xfId="0" applyFont="1" applyFill="1" applyBorder="1" applyAlignment="1" applyProtection="1">
      <alignment vertical="top" wrapText="1" readingOrder="1"/>
      <protection locked="0"/>
    </xf>
    <xf numFmtId="187" fontId="4" fillId="36" borderId="0" xfId="0" applyNumberFormat="1" applyFont="1" applyFill="1" applyBorder="1" applyAlignment="1" applyProtection="1">
      <alignment vertical="top" wrapText="1" readingOrder="1"/>
      <protection locked="0"/>
    </xf>
    <xf numFmtId="0" fontId="3" fillId="34" borderId="0" xfId="0" applyFont="1" applyFill="1" applyBorder="1" applyAlignment="1" applyProtection="1">
      <alignment horizontal="center" vertical="top" wrapText="1" readingOrder="1"/>
      <protection locked="0"/>
    </xf>
    <xf numFmtId="187" fontId="2" fillId="37" borderId="0" xfId="0" applyNumberFormat="1" applyFont="1" applyFill="1" applyBorder="1" applyAlignment="1" applyProtection="1">
      <alignment vertical="top" wrapText="1" readingOrder="1"/>
      <protection locked="0"/>
    </xf>
    <xf numFmtId="187" fontId="3" fillId="38" borderId="0" xfId="0" applyNumberFormat="1" applyFont="1" applyFill="1" applyBorder="1" applyAlignment="1" applyProtection="1">
      <alignment vertical="top" wrapText="1" readingOrder="1"/>
      <protection locked="0"/>
    </xf>
    <xf numFmtId="0" fontId="6" fillId="39" borderId="0" xfId="0" applyNumberFormat="1" applyFont="1" applyFill="1" applyBorder="1" applyAlignment="1" applyProtection="1">
      <alignment horizontal="center"/>
      <protection/>
    </xf>
    <xf numFmtId="187" fontId="3" fillId="40" borderId="0" xfId="0" applyNumberFormat="1" applyFont="1" applyFill="1" applyBorder="1" applyAlignment="1" applyProtection="1">
      <alignment vertical="top" wrapText="1" readingOrder="1"/>
      <protection locked="0"/>
    </xf>
    <xf numFmtId="187" fontId="3" fillId="41" borderId="0" xfId="0" applyNumberFormat="1" applyFont="1" applyFill="1" applyBorder="1" applyAlignment="1" applyProtection="1">
      <alignment vertical="top" wrapText="1" readingOrder="1"/>
      <protection locked="0"/>
    </xf>
    <xf numFmtId="0" fontId="1" fillId="36" borderId="0" xfId="0" applyNumberFormat="1" applyFont="1" applyFill="1" applyBorder="1" applyAlignment="1" applyProtection="1">
      <alignment horizontal="center"/>
      <protection/>
    </xf>
    <xf numFmtId="187" fontId="4" fillId="42" borderId="0" xfId="0" applyNumberFormat="1" applyFont="1" applyFill="1" applyBorder="1" applyAlignment="1" applyProtection="1">
      <alignment vertical="top" wrapText="1" readingOrder="1"/>
      <protection locked="0"/>
    </xf>
    <xf numFmtId="0" fontId="1" fillId="36" borderId="0" xfId="0" applyFont="1" applyFill="1" applyBorder="1" applyAlignment="1">
      <alignment horizontal="center"/>
    </xf>
    <xf numFmtId="187" fontId="4" fillId="33" borderId="0" xfId="0" applyNumberFormat="1" applyFont="1" applyFill="1" applyBorder="1" applyAlignment="1" applyProtection="1">
      <alignment vertical="top" wrapText="1" readingOrder="1"/>
      <protection locked="0"/>
    </xf>
    <xf numFmtId="187" fontId="2" fillId="43" borderId="0" xfId="0" applyNumberFormat="1" applyFont="1" applyFill="1" applyBorder="1" applyAlignment="1" applyProtection="1">
      <alignment vertical="top" wrapText="1" readingOrder="1"/>
      <protection locked="0"/>
    </xf>
    <xf numFmtId="187" fontId="2" fillId="44" borderId="0" xfId="0" applyNumberFormat="1" applyFont="1" applyFill="1" applyBorder="1" applyAlignment="1" applyProtection="1">
      <alignment vertical="top" wrapText="1" readingOrder="1"/>
      <protection locked="0"/>
    </xf>
    <xf numFmtId="187" fontId="2" fillId="45" borderId="0" xfId="0" applyNumberFormat="1" applyFont="1" applyFill="1" applyBorder="1" applyAlignment="1" applyProtection="1">
      <alignment vertical="top" wrapText="1" readingOrder="1"/>
      <protection locked="0"/>
    </xf>
    <xf numFmtId="187" fontId="2" fillId="46" borderId="0" xfId="0" applyNumberFormat="1" applyFont="1" applyFill="1" applyBorder="1" applyAlignment="1" applyProtection="1">
      <alignment vertical="top" wrapText="1" readingOrder="1"/>
      <protection locked="0"/>
    </xf>
    <xf numFmtId="0" fontId="3" fillId="39" borderId="0" xfId="0" applyFont="1" applyFill="1" applyBorder="1" applyAlignment="1" applyProtection="1">
      <alignment horizontal="center" vertical="top" wrapText="1" readingOrder="1"/>
      <protection locked="0"/>
    </xf>
    <xf numFmtId="187" fontId="3" fillId="39" borderId="0" xfId="0" applyNumberFormat="1" applyFont="1" applyFill="1" applyBorder="1" applyAlignment="1" applyProtection="1">
      <alignment vertical="top" wrapText="1" readingOrder="1"/>
      <protection locked="0"/>
    </xf>
    <xf numFmtId="0" fontId="3" fillId="33" borderId="0" xfId="0" applyFont="1" applyFill="1" applyBorder="1" applyAlignment="1" applyProtection="1">
      <alignment horizontal="center" vertical="top" wrapText="1" readingOrder="1"/>
      <protection locked="0"/>
    </xf>
    <xf numFmtId="187" fontId="3" fillId="33" borderId="0" xfId="0" applyNumberFormat="1" applyFont="1" applyFill="1" applyBorder="1" applyAlignment="1" applyProtection="1">
      <alignment vertical="top" wrapText="1" readingOrder="1"/>
      <protection locked="0"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0" fontId="10" fillId="0" borderId="0" xfId="51" applyFont="1" applyAlignment="1">
      <alignment horizontal="center" vertical="center" wrapText="1"/>
      <protection/>
    </xf>
    <xf numFmtId="0" fontId="8" fillId="0" borderId="0" xfId="51" applyFont="1" applyAlignment="1">
      <alignment vertical="center" wrapText="1"/>
      <protection/>
    </xf>
    <xf numFmtId="0" fontId="11" fillId="0" borderId="0" xfId="51" applyFont="1">
      <alignment/>
      <protection/>
    </xf>
    <xf numFmtId="0" fontId="10" fillId="0" borderId="0" xfId="51" applyFont="1" applyAlignment="1">
      <alignment horizontal="left" wrapText="1"/>
      <protection/>
    </xf>
    <xf numFmtId="0" fontId="10" fillId="0" borderId="11" xfId="51" applyFont="1" applyBorder="1" applyAlignment="1">
      <alignment horizontal="center" vertical="center" wrapText="1"/>
      <protection/>
    </xf>
    <xf numFmtId="0" fontId="10" fillId="0" borderId="11" xfId="51" applyFont="1" applyBorder="1" applyAlignment="1">
      <alignment horizontal="center" wrapText="1"/>
      <protection/>
    </xf>
    <xf numFmtId="0" fontId="0" fillId="0" borderId="12" xfId="51" applyFont="1" applyBorder="1">
      <alignment/>
      <protection/>
    </xf>
    <xf numFmtId="4" fontId="10" fillId="0" borderId="11" xfId="51" applyNumberFormat="1" applyFont="1" applyBorder="1" applyAlignment="1">
      <alignment horizontal="right"/>
      <protection/>
    </xf>
    <xf numFmtId="4" fontId="8" fillId="0" borderId="11" xfId="51" applyNumberFormat="1" applyFont="1" applyBorder="1" applyAlignment="1">
      <alignment horizontal="right"/>
      <protection/>
    </xf>
    <xf numFmtId="0" fontId="12" fillId="0" borderId="13" xfId="51" applyFont="1" applyBorder="1" applyAlignment="1">
      <alignment horizontal="left"/>
      <protection/>
    </xf>
    <xf numFmtId="4" fontId="8" fillId="0" borderId="11" xfId="51" applyNumberFormat="1" applyFont="1" applyBorder="1" applyAlignment="1">
      <alignment horizontal="right" wrapText="1"/>
      <protection/>
    </xf>
    <xf numFmtId="4" fontId="10" fillId="0" borderId="11" xfId="51" applyNumberFormat="1" applyFont="1" applyBorder="1" applyAlignment="1">
      <alignment horizontal="right" wrapText="1"/>
      <protection/>
    </xf>
    <xf numFmtId="0" fontId="10" fillId="0" borderId="0" xfId="51" applyFont="1" applyAlignment="1" quotePrefix="1">
      <alignment horizontal="center" vertical="center" wrapText="1"/>
      <protection/>
    </xf>
    <xf numFmtId="0" fontId="13" fillId="0" borderId="0" xfId="51" applyFont="1">
      <alignment/>
      <protection/>
    </xf>
    <xf numFmtId="0" fontId="10" fillId="0" borderId="12" xfId="51" applyFont="1" applyBorder="1" applyAlignment="1" quotePrefix="1">
      <alignment horizontal="left"/>
      <protection/>
    </xf>
    <xf numFmtId="0" fontId="10" fillId="0" borderId="12" xfId="51" applyFont="1" applyBorder="1" applyAlignment="1">
      <alignment wrapText="1"/>
      <protection/>
    </xf>
    <xf numFmtId="0" fontId="8" fillId="0" borderId="12" xfId="51" applyFont="1" applyBorder="1" applyAlignment="1">
      <alignment wrapText="1"/>
      <protection/>
    </xf>
    <xf numFmtId="0" fontId="8" fillId="0" borderId="12" xfId="51" applyFont="1" applyBorder="1" applyAlignment="1">
      <alignment horizontal="center" wrapText="1"/>
      <protection/>
    </xf>
    <xf numFmtId="4" fontId="8" fillId="0" borderId="11" xfId="51" applyNumberFormat="1" applyFont="1" applyBorder="1">
      <alignment/>
      <protection/>
    </xf>
    <xf numFmtId="0" fontId="12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5" fillId="47" borderId="11" xfId="0" applyFont="1" applyFill="1" applyBorder="1" applyAlignment="1">
      <alignment/>
    </xf>
    <xf numFmtId="4" fontId="5" fillId="47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4" fillId="0" borderId="11" xfId="0" applyFont="1" applyBorder="1" applyAlignment="1">
      <alignment/>
    </xf>
    <xf numFmtId="4" fontId="14" fillId="0" borderId="11" xfId="0" applyNumberFormat="1" applyFont="1" applyBorder="1" applyAlignment="1">
      <alignment/>
    </xf>
    <xf numFmtId="4" fontId="14" fillId="47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6" fillId="47" borderId="14" xfId="0" applyFont="1" applyFill="1" applyBorder="1" applyAlignment="1" applyProtection="1">
      <alignment horizontal="center" vertical="center" wrapText="1" readingOrder="1"/>
      <protection locked="0"/>
    </xf>
    <xf numFmtId="0" fontId="0" fillId="47" borderId="15" xfId="0" applyFont="1" applyFill="1" applyBorder="1" applyAlignment="1">
      <alignment horizontal="center" vertical="center"/>
    </xf>
    <xf numFmtId="187" fontId="6" fillId="48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47" borderId="15" xfId="0" applyFont="1" applyFill="1" applyBorder="1" applyAlignment="1">
      <alignment horizontal="center" vertical="center" wrapText="1"/>
    </xf>
    <xf numFmtId="0" fontId="14" fillId="47" borderId="16" xfId="0" applyFont="1" applyFill="1" applyBorder="1" applyAlignment="1">
      <alignment horizontal="center" vertical="center" wrapText="1"/>
    </xf>
    <xf numFmtId="0" fontId="15" fillId="47" borderId="17" xfId="0" applyFont="1" applyFill="1" applyBorder="1" applyAlignment="1" applyProtection="1">
      <alignment horizontal="center" vertical="center" wrapText="1" readingOrder="1"/>
      <protection locked="0"/>
    </xf>
    <xf numFmtId="0" fontId="16" fillId="47" borderId="18" xfId="0" applyFont="1" applyFill="1" applyBorder="1" applyAlignment="1">
      <alignment horizontal="center" vertical="center"/>
    </xf>
    <xf numFmtId="0" fontId="15" fillId="48" borderId="19" xfId="0" applyFont="1" applyFill="1" applyBorder="1" applyAlignment="1" applyProtection="1">
      <alignment horizontal="center" vertical="center" wrapText="1" readingOrder="1"/>
      <protection locked="0"/>
    </xf>
    <xf numFmtId="0" fontId="17" fillId="47" borderId="19" xfId="0" applyFont="1" applyFill="1" applyBorder="1" applyAlignment="1">
      <alignment horizontal="center" vertical="center" wrapText="1"/>
    </xf>
    <xf numFmtId="0" fontId="17" fillId="47" borderId="20" xfId="0" applyFont="1" applyFill="1" applyBorder="1" applyAlignment="1">
      <alignment horizontal="center" vertical="center"/>
    </xf>
    <xf numFmtId="4" fontId="14" fillId="49" borderId="20" xfId="0" applyNumberFormat="1" applyFont="1" applyFill="1" applyBorder="1" applyAlignment="1">
      <alignment vertical="center"/>
    </xf>
    <xf numFmtId="0" fontId="6" fillId="50" borderId="21" xfId="0" applyFont="1" applyFill="1" applyBorder="1" applyAlignment="1" applyProtection="1">
      <alignment horizontal="left" vertical="top" wrapText="1" readingOrder="1"/>
      <protection locked="0"/>
    </xf>
    <xf numFmtId="4" fontId="14" fillId="50" borderId="11" xfId="0" applyNumberFormat="1" applyFont="1" applyFill="1" applyBorder="1" applyAlignment="1">
      <alignment horizontal="right" vertical="center"/>
    </xf>
    <xf numFmtId="4" fontId="14" fillId="50" borderId="22" xfId="0" applyNumberFormat="1" applyFont="1" applyFill="1" applyBorder="1" applyAlignment="1">
      <alignment/>
    </xf>
    <xf numFmtId="0" fontId="6" fillId="51" borderId="21" xfId="0" applyFont="1" applyFill="1" applyBorder="1" applyAlignment="1" applyProtection="1">
      <alignment horizontal="left" vertical="top" wrapText="1" readingOrder="1"/>
      <protection locked="0"/>
    </xf>
    <xf numFmtId="4" fontId="64" fillId="51" borderId="11" xfId="0" applyNumberFormat="1" applyFont="1" applyFill="1" applyBorder="1" applyAlignment="1">
      <alignment horizontal="right" vertical="center"/>
    </xf>
    <xf numFmtId="0" fontId="6" fillId="52" borderId="21" xfId="0" applyFont="1" applyFill="1" applyBorder="1" applyAlignment="1" applyProtection="1">
      <alignment horizontal="left" vertical="top" wrapText="1" readingOrder="1"/>
      <protection locked="0"/>
    </xf>
    <xf numFmtId="0" fontId="64" fillId="52" borderId="11" xfId="0" applyFont="1" applyFill="1" applyBorder="1" applyAlignment="1">
      <alignment horizontal="right" vertical="center"/>
    </xf>
    <xf numFmtId="4" fontId="65" fillId="52" borderId="22" xfId="0" applyNumberFormat="1" applyFont="1" applyFill="1" applyBorder="1" applyAlignment="1">
      <alignment/>
    </xf>
    <xf numFmtId="0" fontId="1" fillId="0" borderId="21" xfId="0" applyFont="1" applyBorder="1" applyAlignment="1" applyProtection="1">
      <alignment horizontal="left" vertical="top" wrapText="1" readingOrder="1"/>
      <protection locked="0"/>
    </xf>
    <xf numFmtId="0" fontId="0" fillId="0" borderId="13" xfId="0" applyBorder="1" applyAlignment="1">
      <alignment/>
    </xf>
    <xf numFmtId="0" fontId="66" fillId="53" borderId="11" xfId="0" applyFont="1" applyFill="1" applyBorder="1" applyAlignment="1">
      <alignment horizontal="right" vertical="center"/>
    </xf>
    <xf numFmtId="4" fontId="67" fillId="0" borderId="22" xfId="0" applyNumberFormat="1" applyFont="1" applyBorder="1" applyAlignment="1">
      <alignment/>
    </xf>
    <xf numFmtId="4" fontId="64" fillId="52" borderId="11" xfId="0" applyNumberFormat="1" applyFont="1" applyFill="1" applyBorder="1" applyAlignment="1">
      <alignment horizontal="right" vertical="center"/>
    </xf>
    <xf numFmtId="4" fontId="66" fillId="53" borderId="11" xfId="0" applyNumberFormat="1" applyFont="1" applyFill="1" applyBorder="1" applyAlignment="1">
      <alignment horizontal="right" vertical="center"/>
    </xf>
    <xf numFmtId="0" fontId="0" fillId="52" borderId="13" xfId="0" applyFill="1" applyBorder="1" applyAlignment="1">
      <alignment/>
    </xf>
    <xf numFmtId="0" fontId="1" fillId="47" borderId="21" xfId="0" applyFont="1" applyFill="1" applyBorder="1" applyAlignment="1" applyProtection="1">
      <alignment horizontal="left" vertical="top" wrapText="1" readingOrder="1"/>
      <protection locked="0"/>
    </xf>
    <xf numFmtId="0" fontId="0" fillId="47" borderId="13" xfId="0" applyFill="1" applyBorder="1" applyAlignment="1">
      <alignment/>
    </xf>
    <xf numFmtId="4" fontId="67" fillId="47" borderId="22" xfId="0" applyNumberFormat="1" applyFont="1" applyFill="1" applyBorder="1" applyAlignment="1">
      <alignment/>
    </xf>
    <xf numFmtId="0" fontId="12" fillId="47" borderId="13" xfId="0" applyFont="1" applyFill="1" applyBorder="1" applyAlignment="1">
      <alignment/>
    </xf>
    <xf numFmtId="0" fontId="64" fillId="53" borderId="11" xfId="0" applyFont="1" applyFill="1" applyBorder="1" applyAlignment="1">
      <alignment horizontal="right" vertical="center"/>
    </xf>
    <xf numFmtId="0" fontId="12" fillId="52" borderId="13" xfId="0" applyFont="1" applyFill="1" applyBorder="1" applyAlignment="1">
      <alignment/>
    </xf>
    <xf numFmtId="0" fontId="1" fillId="47" borderId="23" xfId="0" applyFont="1" applyFill="1" applyBorder="1" applyAlignment="1" applyProtection="1">
      <alignment horizontal="left" vertical="top" wrapText="1" readingOrder="1"/>
      <protection locked="0"/>
    </xf>
    <xf numFmtId="0" fontId="0" fillId="47" borderId="24" xfId="0" applyFill="1" applyBorder="1" applyAlignment="1">
      <alignment/>
    </xf>
    <xf numFmtId="4" fontId="67" fillId="47" borderId="25" xfId="0" applyNumberFormat="1" applyFont="1" applyFill="1" applyBorder="1" applyAlignment="1">
      <alignment/>
    </xf>
    <xf numFmtId="0" fontId="1" fillId="50" borderId="26" xfId="0" applyFont="1" applyFill="1" applyBorder="1" applyAlignment="1" applyProtection="1">
      <alignment horizontal="left" vertical="top" wrapText="1" readingOrder="1"/>
      <protection locked="0"/>
    </xf>
    <xf numFmtId="0" fontId="0" fillId="50" borderId="27" xfId="0" applyFill="1" applyBorder="1" applyAlignment="1">
      <alignment/>
    </xf>
    <xf numFmtId="4" fontId="66" fillId="50" borderId="28" xfId="0" applyNumberFormat="1" applyFont="1" applyFill="1" applyBorder="1" applyAlignment="1">
      <alignment horizontal="right" vertical="center"/>
    </xf>
    <xf numFmtId="4" fontId="67" fillId="50" borderId="29" xfId="0" applyNumberFormat="1" applyFont="1" applyFill="1" applyBorder="1" applyAlignment="1">
      <alignment/>
    </xf>
    <xf numFmtId="0" fontId="1" fillId="47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Alignment="1">
      <alignment wrapText="1"/>
    </xf>
    <xf numFmtId="0" fontId="0" fillId="47" borderId="0" xfId="0" applyFill="1" applyAlignment="1">
      <alignment/>
    </xf>
    <xf numFmtId="4" fontId="5" fillId="47" borderId="0" xfId="0" applyNumberFormat="1" applyFont="1" applyFill="1" applyAlignment="1">
      <alignment/>
    </xf>
    <xf numFmtId="4" fontId="67" fillId="47" borderId="0" xfId="0" applyNumberFormat="1" applyFont="1" applyFill="1" applyAlignment="1">
      <alignment/>
    </xf>
    <xf numFmtId="4" fontId="14" fillId="49" borderId="22" xfId="0" applyNumberFormat="1" applyFont="1" applyFill="1" applyBorder="1" applyAlignment="1">
      <alignment/>
    </xf>
    <xf numFmtId="4" fontId="14" fillId="51" borderId="11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/>
    </xf>
    <xf numFmtId="4" fontId="14" fillId="52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53" borderId="11" xfId="0" applyNumberFormat="1" applyFont="1" applyFill="1" applyBorder="1" applyAlignment="1">
      <alignment horizontal="right" vertical="center"/>
    </xf>
    <xf numFmtId="4" fontId="5" fillId="47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12" fillId="50" borderId="13" xfId="0" applyFont="1" applyFill="1" applyBorder="1" applyAlignment="1">
      <alignment/>
    </xf>
    <xf numFmtId="0" fontId="6" fillId="47" borderId="21" xfId="0" applyFont="1" applyFill="1" applyBorder="1" applyAlignment="1" applyProtection="1">
      <alignment horizontal="left" vertical="top" wrapText="1" readingOrder="1"/>
      <protection locked="0"/>
    </xf>
    <xf numFmtId="0" fontId="0" fillId="0" borderId="13" xfId="0" applyFont="1" applyBorder="1" applyAlignment="1">
      <alignment/>
    </xf>
    <xf numFmtId="0" fontId="18" fillId="52" borderId="13" xfId="0" applyFont="1" applyFill="1" applyBorder="1" applyAlignment="1">
      <alignment/>
    </xf>
    <xf numFmtId="0" fontId="12" fillId="51" borderId="13" xfId="0" applyFont="1" applyFill="1" applyBorder="1" applyAlignment="1">
      <alignment/>
    </xf>
    <xf numFmtId="0" fontId="1" fillId="0" borderId="26" xfId="0" applyFont="1" applyBorder="1" applyAlignment="1" applyProtection="1">
      <alignment horizontal="left" vertical="top" wrapText="1" readingOrder="1"/>
      <protection locked="0"/>
    </xf>
    <xf numFmtId="0" fontId="0" fillId="0" borderId="27" xfId="0" applyFont="1" applyBorder="1" applyAlignment="1">
      <alignment/>
    </xf>
    <xf numFmtId="4" fontId="5" fillId="53" borderId="28" xfId="0" applyNumberFormat="1" applyFont="1" applyFill="1" applyBorder="1" applyAlignment="1">
      <alignment horizontal="right" vertical="center"/>
    </xf>
    <xf numFmtId="4" fontId="5" fillId="0" borderId="28" xfId="0" applyNumberFormat="1" applyFont="1" applyBorder="1" applyAlignment="1">
      <alignment/>
    </xf>
    <xf numFmtId="0" fontId="0" fillId="50" borderId="27" xfId="0" applyFont="1" applyFill="1" applyBorder="1" applyAlignment="1">
      <alignment/>
    </xf>
    <xf numFmtId="4" fontId="5" fillId="50" borderId="28" xfId="0" applyNumberFormat="1" applyFont="1" applyFill="1" applyBorder="1" applyAlignment="1">
      <alignment horizontal="right" vertical="center"/>
    </xf>
    <xf numFmtId="4" fontId="5" fillId="50" borderId="28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6" fillId="36" borderId="0" xfId="0" applyNumberFormat="1" applyFont="1" applyFill="1" applyBorder="1" applyAlignment="1" applyProtection="1">
      <alignment horizontal="center"/>
      <protection/>
    </xf>
    <xf numFmtId="187" fontId="6" fillId="5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34" borderId="11" xfId="0" applyFont="1" applyFill="1" applyBorder="1" applyAlignment="1">
      <alignment horizontal="center" vertical="center" wrapText="1"/>
    </xf>
    <xf numFmtId="0" fontId="10" fillId="34" borderId="11" xfId="51" applyFont="1" applyFill="1" applyBorder="1" applyAlignment="1">
      <alignment horizontal="center" vertical="center" wrapText="1"/>
      <protection/>
    </xf>
    <xf numFmtId="0" fontId="1" fillId="55" borderId="0" xfId="0" applyNumberFormat="1" applyFont="1" applyFill="1" applyBorder="1" applyAlignment="1" applyProtection="1">
      <alignment horizontal="center"/>
      <protection/>
    </xf>
    <xf numFmtId="187" fontId="4" fillId="55" borderId="0" xfId="0" applyNumberFormat="1" applyFont="1" applyFill="1" applyBorder="1" applyAlignment="1" applyProtection="1">
      <alignment vertical="top" wrapText="1" readingOrder="1"/>
      <protection locked="0"/>
    </xf>
    <xf numFmtId="187" fontId="3" fillId="33" borderId="0" xfId="0" applyNumberFormat="1" applyFont="1" applyFill="1" applyBorder="1" applyAlignment="1" applyProtection="1">
      <alignment vertical="top" wrapText="1" readingOrder="1"/>
      <protection locked="0"/>
    </xf>
    <xf numFmtId="187" fontId="4" fillId="36" borderId="0" xfId="0" applyNumberFormat="1" applyFont="1" applyFill="1" applyBorder="1" applyAlignment="1" applyProtection="1">
      <alignment vertical="top" wrapText="1" readingOrder="1"/>
      <protection locked="0"/>
    </xf>
    <xf numFmtId="0" fontId="14" fillId="47" borderId="30" xfId="0" applyFont="1" applyFill="1" applyBorder="1" applyAlignment="1">
      <alignment horizontal="center" vertical="center" wrapText="1"/>
    </xf>
    <xf numFmtId="0" fontId="17" fillId="47" borderId="18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/>
    </xf>
    <xf numFmtId="4" fontId="5" fillId="47" borderId="13" xfId="0" applyNumberFormat="1" applyFont="1" applyFill="1" applyBorder="1" applyAlignment="1">
      <alignment/>
    </xf>
    <xf numFmtId="4" fontId="5" fillId="0" borderId="27" xfId="0" applyNumberFormat="1" applyFont="1" applyBorder="1" applyAlignment="1">
      <alignment/>
    </xf>
    <xf numFmtId="4" fontId="5" fillId="50" borderId="27" xfId="0" applyNumberFormat="1" applyFont="1" applyFill="1" applyBorder="1" applyAlignment="1">
      <alignment/>
    </xf>
    <xf numFmtId="2" fontId="4" fillId="36" borderId="0" xfId="0" applyNumberFormat="1" applyFont="1" applyFill="1" applyBorder="1" applyAlignment="1" applyProtection="1">
      <alignment vertical="top" wrapText="1" readingOrder="1"/>
      <protection locked="0"/>
    </xf>
    <xf numFmtId="0" fontId="5" fillId="47" borderId="0" xfId="0" applyFont="1" applyFill="1" applyAlignment="1">
      <alignment/>
    </xf>
    <xf numFmtId="0" fontId="4" fillId="47" borderId="0" xfId="0" applyFont="1" applyFill="1" applyBorder="1" applyAlignment="1" applyProtection="1">
      <alignment horizontal="center" vertical="top" wrapText="1" readingOrder="1"/>
      <protection locked="0"/>
    </xf>
    <xf numFmtId="187" fontId="4" fillId="47" borderId="0" xfId="0" applyNumberFormat="1" applyFont="1" applyFill="1" applyBorder="1" applyAlignment="1" applyProtection="1">
      <alignment vertical="top" wrapText="1" readingOrder="1"/>
      <protection locked="0"/>
    </xf>
    <xf numFmtId="0" fontId="68" fillId="0" borderId="0" xfId="0" applyFont="1" applyAlignment="1">
      <alignment/>
    </xf>
    <xf numFmtId="0" fontId="69" fillId="0" borderId="10" xfId="0" applyFont="1" applyBorder="1" applyAlignment="1" applyProtection="1">
      <alignment vertical="top" wrapText="1" readingOrder="1"/>
      <protection locked="0"/>
    </xf>
    <xf numFmtId="0" fontId="69" fillId="0" borderId="0" xfId="0" applyFont="1" applyBorder="1" applyAlignment="1" applyProtection="1">
      <alignment vertical="top" wrapText="1" readingOrder="1"/>
      <protection locked="0"/>
    </xf>
    <xf numFmtId="0" fontId="69" fillId="33" borderId="0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69" fillId="35" borderId="0" xfId="0" applyFont="1" applyFill="1" applyBorder="1" applyAlignment="1">
      <alignment/>
    </xf>
    <xf numFmtId="0" fontId="70" fillId="34" borderId="0" xfId="0" applyFont="1" applyFill="1" applyBorder="1" applyAlignment="1" applyProtection="1">
      <alignment vertical="top" wrapText="1" readingOrder="1"/>
      <protection locked="0"/>
    </xf>
    <xf numFmtId="0" fontId="69" fillId="55" borderId="0" xfId="0" applyFont="1" applyFill="1" applyBorder="1" applyAlignment="1" applyProtection="1">
      <alignment vertical="top" wrapText="1" readingOrder="1"/>
      <protection locked="0"/>
    </xf>
    <xf numFmtId="0" fontId="69" fillId="36" borderId="0" xfId="0" applyFont="1" applyFill="1" applyBorder="1" applyAlignment="1" applyProtection="1">
      <alignment vertical="top" wrapText="1" readingOrder="1"/>
      <protection locked="0"/>
    </xf>
    <xf numFmtId="189" fontId="4" fillId="36" borderId="0" xfId="0" applyNumberFormat="1" applyFont="1" applyFill="1" applyBorder="1" applyAlignment="1" applyProtection="1">
      <alignment vertical="top" wrapText="1" readingOrder="1"/>
      <protection locked="0"/>
    </xf>
    <xf numFmtId="0" fontId="69" fillId="39" borderId="0" xfId="0" applyFont="1" applyFill="1" applyBorder="1" applyAlignment="1">
      <alignment/>
    </xf>
    <xf numFmtId="0" fontId="69" fillId="36" borderId="0" xfId="0" applyFont="1" applyFill="1" applyBorder="1" applyAlignment="1">
      <alignment/>
    </xf>
    <xf numFmtId="0" fontId="69" fillId="36" borderId="0" xfId="0" applyFont="1" applyFill="1" applyBorder="1" applyAlignment="1">
      <alignment horizontal="center"/>
    </xf>
    <xf numFmtId="0" fontId="69" fillId="33" borderId="0" xfId="0" applyFont="1" applyFill="1" applyBorder="1" applyAlignment="1" applyProtection="1">
      <alignment vertical="top" wrapText="1" readingOrder="1"/>
      <protection locked="0"/>
    </xf>
    <xf numFmtId="0" fontId="70" fillId="39" borderId="0" xfId="0" applyFont="1" applyFill="1" applyBorder="1" applyAlignment="1" applyProtection="1">
      <alignment vertical="top" wrapText="1" readingOrder="1"/>
      <protection locked="0"/>
    </xf>
    <xf numFmtId="0" fontId="70" fillId="33" borderId="0" xfId="0" applyFont="1" applyFill="1" applyBorder="1" applyAlignment="1" applyProtection="1">
      <alignment vertical="top" wrapText="1" readingOrder="1"/>
      <protection locked="0"/>
    </xf>
    <xf numFmtId="0" fontId="69" fillId="47" borderId="0" xfId="0" applyFont="1" applyFill="1" applyBorder="1" applyAlignment="1" applyProtection="1">
      <alignment vertical="top" wrapText="1" readingOrder="1"/>
      <protection locked="0"/>
    </xf>
    <xf numFmtId="0" fontId="1" fillId="47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5" fillId="55" borderId="0" xfId="0" applyFont="1" applyFill="1" applyBorder="1" applyAlignment="1" applyProtection="1">
      <alignment horizontal="center" vertical="top" wrapText="1" readingOrder="1"/>
      <protection locked="0"/>
    </xf>
    <xf numFmtId="0" fontId="5" fillId="55" borderId="0" xfId="0" applyFont="1" applyFill="1" applyBorder="1" applyAlignment="1" applyProtection="1">
      <alignment vertical="top" wrapText="1" readingOrder="1"/>
      <protection locked="0"/>
    </xf>
    <xf numFmtId="187" fontId="67" fillId="55" borderId="0" xfId="0" applyNumberFormat="1" applyFont="1" applyFill="1" applyBorder="1" applyAlignment="1" applyProtection="1">
      <alignment vertical="top" wrapText="1" readingOrder="1"/>
      <protection locked="0"/>
    </xf>
    <xf numFmtId="0" fontId="70" fillId="36" borderId="0" xfId="0" applyFont="1" applyFill="1" applyBorder="1" applyAlignment="1" applyProtection="1">
      <alignment vertical="top" wrapText="1" readingOrder="1"/>
      <protection locked="0"/>
    </xf>
    <xf numFmtId="0" fontId="4" fillId="36" borderId="0" xfId="0" applyFont="1" applyFill="1" applyBorder="1" applyAlignment="1" applyProtection="1">
      <alignment horizontal="center" vertical="top" wrapText="1" readingOrder="1"/>
      <protection locked="0"/>
    </xf>
    <xf numFmtId="0" fontId="4" fillId="36" borderId="0" xfId="0" applyFont="1" applyFill="1" applyBorder="1" applyAlignment="1" applyProtection="1">
      <alignment horizontal="left" vertical="top" wrapText="1" readingOrder="1"/>
      <protection locked="0"/>
    </xf>
    <xf numFmtId="0" fontId="3" fillId="36" borderId="0" xfId="0" applyFont="1" applyFill="1" applyBorder="1" applyAlignment="1" applyProtection="1">
      <alignment horizontal="left" vertical="top" wrapText="1" readingOrder="1"/>
      <protection locked="0"/>
    </xf>
    <xf numFmtId="0" fontId="4" fillId="47" borderId="0" xfId="0" applyFont="1" applyFill="1" applyBorder="1" applyAlignment="1" applyProtection="1">
      <alignment horizontal="center" vertical="top" wrapText="1" readingOrder="1"/>
      <protection locked="0"/>
    </xf>
    <xf numFmtId="0" fontId="3" fillId="47" borderId="0" xfId="0" applyFont="1" applyFill="1" applyBorder="1" applyAlignment="1" applyProtection="1">
      <alignment horizontal="left" vertical="top" wrapText="1" readingOrder="1"/>
      <protection locked="0"/>
    </xf>
    <xf numFmtId="187" fontId="4" fillId="47" borderId="0" xfId="0" applyNumberFormat="1" applyFont="1" applyFill="1" applyBorder="1" applyAlignment="1" applyProtection="1">
      <alignment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189" fontId="0" fillId="0" borderId="0" xfId="0" applyNumberFormat="1" applyAlignment="1">
      <alignment/>
    </xf>
    <xf numFmtId="188" fontId="14" fillId="48" borderId="11" xfId="0" applyNumberFormat="1" applyFont="1" applyFill="1" applyBorder="1" applyAlignment="1" applyProtection="1">
      <alignment vertical="top" wrapText="1" readingOrder="1"/>
      <protection locked="0"/>
    </xf>
    <xf numFmtId="0" fontId="5" fillId="0" borderId="0" xfId="0" applyFont="1" applyBorder="1" applyAlignment="1">
      <alignment/>
    </xf>
    <xf numFmtId="16" fontId="5" fillId="0" borderId="11" xfId="0" applyNumberFormat="1" applyFont="1" applyBorder="1" applyAlignment="1">
      <alignment/>
    </xf>
    <xf numFmtId="187" fontId="67" fillId="0" borderId="0" xfId="0" applyNumberFormat="1" applyFont="1" applyBorder="1" applyAlignment="1" applyProtection="1">
      <alignment vertical="top" wrapText="1" readingOrder="1"/>
      <protection locked="0"/>
    </xf>
    <xf numFmtId="0" fontId="12" fillId="52" borderId="13" xfId="0" applyFont="1" applyFill="1" applyBorder="1" applyAlignment="1">
      <alignment/>
    </xf>
    <xf numFmtId="187" fontId="4" fillId="0" borderId="0" xfId="0" applyNumberFormat="1" applyFont="1" applyFill="1" applyBorder="1" applyAlignment="1" applyProtection="1">
      <alignment vertical="top" wrapText="1" readingOrder="1"/>
      <protection locked="0"/>
    </xf>
    <xf numFmtId="0" fontId="10" fillId="47" borderId="11" xfId="51" applyFont="1" applyFill="1" applyBorder="1" applyAlignment="1">
      <alignment horizontal="center" vertical="center" wrapText="1"/>
      <protection/>
    </xf>
    <xf numFmtId="0" fontId="10" fillId="47" borderId="11" xfId="51" applyFont="1" applyFill="1" applyBorder="1" applyAlignment="1">
      <alignment horizontal="center" wrapText="1"/>
      <protection/>
    </xf>
    <xf numFmtId="4" fontId="10" fillId="47" borderId="13" xfId="51" applyNumberFormat="1" applyFont="1" applyFill="1" applyBorder="1" applyAlignment="1">
      <alignment horizontal="right" wrapText="1"/>
      <protection/>
    </xf>
    <xf numFmtId="4" fontId="10" fillId="47" borderId="11" xfId="51" applyNumberFormat="1" applyFont="1" applyFill="1" applyBorder="1" applyAlignment="1">
      <alignment horizontal="right" wrapText="1"/>
      <protection/>
    </xf>
    <xf numFmtId="4" fontId="10" fillId="47" borderId="11" xfId="51" applyNumberFormat="1" applyFont="1" applyFill="1" applyBorder="1" applyAlignment="1">
      <alignment horizontal="right"/>
      <protection/>
    </xf>
    <xf numFmtId="4" fontId="10" fillId="47" borderId="13" xfId="51" applyNumberFormat="1" applyFont="1" applyFill="1" applyBorder="1" applyAlignment="1">
      <alignment horizontal="right"/>
      <protection/>
    </xf>
    <xf numFmtId="0" fontId="8" fillId="47" borderId="0" xfId="51" applyFont="1" applyFill="1">
      <alignment/>
      <protection/>
    </xf>
    <xf numFmtId="0" fontId="8" fillId="47" borderId="0" xfId="51" applyFont="1" applyFill="1" applyAlignment="1">
      <alignment horizontal="center"/>
      <protection/>
    </xf>
    <xf numFmtId="0" fontId="0" fillId="47" borderId="0" xfId="0" applyFont="1" applyFill="1" applyAlignment="1">
      <alignment horizontal="center"/>
    </xf>
    <xf numFmtId="0" fontId="14" fillId="47" borderId="11" xfId="0" applyFont="1" applyFill="1" applyBorder="1" applyAlignment="1">
      <alignment horizontal="center"/>
    </xf>
    <xf numFmtId="0" fontId="5" fillId="47" borderId="0" xfId="0" applyFont="1" applyFill="1" applyAlignment="1">
      <alignment/>
    </xf>
    <xf numFmtId="0" fontId="71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4" fontId="5" fillId="47" borderId="31" xfId="0" applyNumberFormat="1" applyFont="1" applyFill="1" applyBorder="1" applyAlignment="1">
      <alignment/>
    </xf>
    <xf numFmtId="4" fontId="69" fillId="47" borderId="3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67" fillId="47" borderId="13" xfId="0" applyNumberFormat="1" applyFont="1" applyFill="1" applyBorder="1" applyAlignment="1">
      <alignment/>
    </xf>
    <xf numFmtId="0" fontId="0" fillId="47" borderId="12" xfId="0" applyFill="1" applyBorder="1" applyAlignment="1">
      <alignment/>
    </xf>
    <xf numFmtId="0" fontId="72" fillId="56" borderId="21" xfId="0" applyFont="1" applyFill="1" applyBorder="1" applyAlignment="1" applyProtection="1">
      <alignment horizontal="left" vertical="top" wrapText="1" readingOrder="1"/>
      <protection locked="0"/>
    </xf>
    <xf numFmtId="0" fontId="73" fillId="57" borderId="13" xfId="0" applyFont="1" applyFill="1" applyBorder="1" applyAlignment="1">
      <alignment readingOrder="1"/>
    </xf>
    <xf numFmtId="4" fontId="72" fillId="57" borderId="11" xfId="0" applyNumberFormat="1" applyFont="1" applyFill="1" applyBorder="1" applyAlignment="1">
      <alignment horizontal="right" vertical="center"/>
    </xf>
    <xf numFmtId="4" fontId="72" fillId="57" borderId="2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74" fillId="49" borderId="17" xfId="0" applyFont="1" applyFill="1" applyBorder="1" applyAlignment="1" applyProtection="1">
      <alignment horizontal="center" vertical="center" wrapText="1" readingOrder="1"/>
      <protection locked="0"/>
    </xf>
    <xf numFmtId="0" fontId="75" fillId="49" borderId="18" xfId="0" applyFont="1" applyFill="1" applyBorder="1" applyAlignment="1">
      <alignment horizontal="center" vertical="center"/>
    </xf>
    <xf numFmtId="4" fontId="74" fillId="49" borderId="11" xfId="0" applyNumberFormat="1" applyFont="1" applyFill="1" applyBorder="1" applyAlignment="1">
      <alignment horizontal="right" vertical="center"/>
    </xf>
    <xf numFmtId="4" fontId="74" fillId="49" borderId="20" xfId="0" applyNumberFormat="1" applyFont="1" applyFill="1" applyBorder="1" applyAlignment="1">
      <alignment vertical="center"/>
    </xf>
    <xf numFmtId="183" fontId="66" fillId="53" borderId="11" xfId="62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187" fontId="14" fillId="38" borderId="0" xfId="0" applyNumberFormat="1" applyFont="1" applyFill="1" applyBorder="1" applyAlignment="1" applyProtection="1">
      <alignment vertical="top" wrapText="1" readingOrder="1"/>
      <protection locked="0"/>
    </xf>
    <xf numFmtId="4" fontId="5" fillId="35" borderId="0" xfId="0" applyNumberFormat="1" applyFont="1" applyFill="1" applyBorder="1" applyAlignment="1" applyProtection="1">
      <alignment/>
      <protection/>
    </xf>
    <xf numFmtId="4" fontId="14" fillId="33" borderId="0" xfId="0" applyNumberFormat="1" applyFont="1" applyFill="1" applyBorder="1" applyAlignment="1" applyProtection="1">
      <alignment/>
      <protection/>
    </xf>
    <xf numFmtId="4" fontId="14" fillId="34" borderId="0" xfId="0" applyNumberFormat="1" applyFont="1" applyFill="1" applyBorder="1" applyAlignment="1" applyProtection="1">
      <alignment/>
      <protection/>
    </xf>
    <xf numFmtId="187" fontId="5" fillId="0" borderId="0" xfId="0" applyNumberFormat="1" applyFont="1" applyBorder="1" applyAlignment="1" applyProtection="1">
      <alignment vertical="top" wrapText="1" readingOrder="1"/>
      <protection locked="0"/>
    </xf>
    <xf numFmtId="187" fontId="14" fillId="34" borderId="0" xfId="0" applyNumberFormat="1" applyFont="1" applyFill="1" applyBorder="1" applyAlignment="1" applyProtection="1">
      <alignment vertical="top" wrapText="1" readingOrder="1"/>
      <protection locked="0"/>
    </xf>
    <xf numFmtId="187" fontId="5" fillId="55" borderId="0" xfId="0" applyNumberFormat="1" applyFont="1" applyFill="1" applyBorder="1" applyAlignment="1" applyProtection="1">
      <alignment vertical="top" wrapText="1" readingOrder="1"/>
      <protection locked="0"/>
    </xf>
    <xf numFmtId="187" fontId="5" fillId="36" borderId="0" xfId="0" applyNumberFormat="1" applyFont="1" applyFill="1" applyBorder="1" applyAlignment="1" applyProtection="1">
      <alignment vertical="top" wrapText="1" readingOrder="1"/>
      <protection locked="0"/>
    </xf>
    <xf numFmtId="189" fontId="5" fillId="36" borderId="0" xfId="0" applyNumberFormat="1" applyFont="1" applyFill="1" applyBorder="1" applyAlignment="1" applyProtection="1">
      <alignment vertical="top" wrapText="1" readingOrder="1"/>
      <protection locked="0"/>
    </xf>
    <xf numFmtId="187" fontId="14" fillId="40" borderId="0" xfId="0" applyNumberFormat="1" applyFont="1" applyFill="1" applyBorder="1" applyAlignment="1" applyProtection="1">
      <alignment vertical="top" wrapText="1" readingOrder="1"/>
      <protection locked="0"/>
    </xf>
    <xf numFmtId="187" fontId="14" fillId="41" borderId="0" xfId="0" applyNumberFormat="1" applyFont="1" applyFill="1" applyBorder="1" applyAlignment="1" applyProtection="1">
      <alignment vertical="top" wrapText="1" readingOrder="1"/>
      <protection locked="0"/>
    </xf>
    <xf numFmtId="187" fontId="5" fillId="42" borderId="0" xfId="0" applyNumberFormat="1" applyFont="1" applyFill="1" applyBorder="1" applyAlignment="1" applyProtection="1">
      <alignment vertical="top" wrapText="1" readingOrder="1"/>
      <protection locked="0"/>
    </xf>
    <xf numFmtId="187" fontId="14" fillId="33" borderId="0" xfId="0" applyNumberFormat="1" applyFont="1" applyFill="1" applyBorder="1" applyAlignment="1" applyProtection="1">
      <alignment vertical="top" wrapText="1" readingOrder="1"/>
      <protection locked="0"/>
    </xf>
    <xf numFmtId="187" fontId="14" fillId="39" borderId="0" xfId="0" applyNumberFormat="1" applyFont="1" applyFill="1" applyBorder="1" applyAlignment="1" applyProtection="1">
      <alignment vertical="top" wrapText="1" readingOrder="1"/>
      <protection locked="0"/>
    </xf>
    <xf numFmtId="187" fontId="5" fillId="33" borderId="0" xfId="0" applyNumberFormat="1" applyFont="1" applyFill="1" applyBorder="1" applyAlignment="1" applyProtection="1">
      <alignment vertical="top" wrapText="1" readingOrder="1"/>
      <protection locked="0"/>
    </xf>
    <xf numFmtId="187" fontId="5" fillId="47" borderId="0" xfId="0" applyNumberFormat="1" applyFont="1" applyFill="1" applyBorder="1" applyAlignment="1" applyProtection="1">
      <alignment vertical="top" wrapText="1" readingOrder="1"/>
      <protection locked="0"/>
    </xf>
    <xf numFmtId="2" fontId="5" fillId="36" borderId="0" xfId="0" applyNumberFormat="1" applyFont="1" applyFill="1" applyBorder="1" applyAlignment="1" applyProtection="1">
      <alignment vertical="top" wrapText="1" readingOrder="1"/>
      <protection locked="0"/>
    </xf>
    <xf numFmtId="187" fontId="74" fillId="37" borderId="0" xfId="0" applyNumberFormat="1" applyFont="1" applyFill="1" applyBorder="1" applyAlignment="1" applyProtection="1">
      <alignment vertical="top" wrapText="1" readingOrder="1"/>
      <protection locked="0"/>
    </xf>
    <xf numFmtId="187" fontId="74" fillId="43" borderId="0" xfId="0" applyNumberFormat="1" applyFont="1" applyFill="1" applyBorder="1" applyAlignment="1" applyProtection="1">
      <alignment vertical="top" wrapText="1" readingOrder="1"/>
      <protection locked="0"/>
    </xf>
    <xf numFmtId="187" fontId="74" fillId="45" borderId="0" xfId="0" applyNumberFormat="1" applyFont="1" applyFill="1" applyBorder="1" applyAlignment="1" applyProtection="1">
      <alignment vertical="top" wrapText="1" readingOrder="1"/>
      <protection locked="0"/>
    </xf>
    <xf numFmtId="187" fontId="74" fillId="46" borderId="0" xfId="0" applyNumberFormat="1" applyFont="1" applyFill="1" applyBorder="1" applyAlignment="1" applyProtection="1">
      <alignment vertical="top" wrapText="1" readingOrder="1"/>
      <protection locked="0"/>
    </xf>
    <xf numFmtId="187" fontId="74" fillId="44" borderId="0" xfId="0" applyNumberFormat="1" applyFont="1" applyFill="1" applyBorder="1" applyAlignment="1" applyProtection="1">
      <alignment vertical="top" wrapText="1" readingOrder="1"/>
      <protection locked="0"/>
    </xf>
    <xf numFmtId="0" fontId="14" fillId="47" borderId="11" xfId="0" applyFont="1" applyFill="1" applyBorder="1" applyAlignment="1">
      <alignment/>
    </xf>
    <xf numFmtId="4" fontId="8" fillId="0" borderId="0" xfId="51" applyNumberFormat="1" applyFont="1">
      <alignment/>
      <protection/>
    </xf>
    <xf numFmtId="0" fontId="8" fillId="15" borderId="0" xfId="51" applyFont="1" applyFill="1" applyAlignment="1">
      <alignment horizontal="center" vertical="center" wrapText="1"/>
      <protection/>
    </xf>
    <xf numFmtId="0" fontId="10" fillId="47" borderId="13" xfId="51" applyFont="1" applyFill="1" applyBorder="1" applyAlignment="1" quotePrefix="1">
      <alignment horizontal="left" wrapText="1"/>
      <protection/>
    </xf>
    <xf numFmtId="0" fontId="10" fillId="47" borderId="12" xfId="51" applyFont="1" applyFill="1" applyBorder="1" applyAlignment="1" quotePrefix="1">
      <alignment horizontal="left" wrapText="1"/>
      <protection/>
    </xf>
    <xf numFmtId="0" fontId="10" fillId="47" borderId="32" xfId="51" applyFont="1" applyFill="1" applyBorder="1" applyAlignment="1" quotePrefix="1">
      <alignment horizontal="left" wrapText="1"/>
      <protection/>
    </xf>
    <xf numFmtId="0" fontId="10" fillId="47" borderId="13" xfId="51" applyFont="1" applyFill="1" applyBorder="1" applyAlignment="1">
      <alignment horizontal="left" wrapText="1"/>
      <protection/>
    </xf>
    <xf numFmtId="0" fontId="8" fillId="47" borderId="12" xfId="51" applyFont="1" applyFill="1" applyBorder="1" applyAlignment="1">
      <alignment wrapText="1"/>
      <protection/>
    </xf>
    <xf numFmtId="0" fontId="8" fillId="47" borderId="12" xfId="51" applyFont="1" applyFill="1" applyBorder="1">
      <alignment/>
      <protection/>
    </xf>
    <xf numFmtId="0" fontId="12" fillId="0" borderId="13" xfId="51" applyFont="1" applyBorder="1" applyAlignment="1">
      <alignment horizontal="left" wrapText="1"/>
      <protection/>
    </xf>
    <xf numFmtId="0" fontId="0" fillId="0" borderId="12" xfId="51" applyFont="1" applyBorder="1" applyAlignment="1">
      <alignment wrapText="1"/>
      <protection/>
    </xf>
    <xf numFmtId="0" fontId="12" fillId="0" borderId="13" xfId="51" applyFont="1" applyBorder="1" applyAlignment="1" quotePrefix="1">
      <alignment horizontal="left" wrapText="1"/>
      <protection/>
    </xf>
    <xf numFmtId="0" fontId="10" fillId="0" borderId="33" xfId="51" applyFont="1" applyBorder="1" applyAlignment="1">
      <alignment horizontal="left" vertical="center"/>
      <protection/>
    </xf>
    <xf numFmtId="0" fontId="10" fillId="47" borderId="13" xfId="51" applyFont="1" applyFill="1" applyBorder="1" applyAlignment="1" quotePrefix="1">
      <alignment horizontal="left" vertical="center" wrapText="1"/>
      <protection/>
    </xf>
    <xf numFmtId="0" fontId="10" fillId="47" borderId="12" xfId="51" applyFont="1" applyFill="1" applyBorder="1" applyAlignment="1" quotePrefix="1">
      <alignment horizontal="left" vertical="center" wrapText="1"/>
      <protection/>
    </xf>
    <xf numFmtId="0" fontId="10" fillId="47" borderId="32" xfId="51" applyFont="1" applyFill="1" applyBorder="1" applyAlignment="1" quotePrefix="1">
      <alignment horizontal="left" vertical="center" wrapText="1"/>
      <protection/>
    </xf>
    <xf numFmtId="0" fontId="10" fillId="47" borderId="13" xfId="51" applyFont="1" applyFill="1" applyBorder="1" applyAlignment="1" quotePrefix="1">
      <alignment horizontal="center" wrapText="1"/>
      <protection/>
    </xf>
    <xf numFmtId="0" fontId="10" fillId="47" borderId="12" xfId="51" applyFont="1" applyFill="1" applyBorder="1" applyAlignment="1" quotePrefix="1">
      <alignment horizontal="center" wrapText="1"/>
      <protection/>
    </xf>
    <xf numFmtId="0" fontId="10" fillId="47" borderId="32" xfId="51" applyFont="1" applyFill="1" applyBorder="1" applyAlignment="1" quotePrefix="1">
      <alignment horizontal="center" wrapText="1"/>
      <protection/>
    </xf>
    <xf numFmtId="0" fontId="10" fillId="0" borderId="0" xfId="51" applyFont="1" applyAlignment="1" quotePrefix="1">
      <alignment horizontal="center" vertical="center" wrapText="1"/>
      <protection/>
    </xf>
    <xf numFmtId="0" fontId="8" fillId="0" borderId="0" xfId="51" applyFont="1" applyAlignment="1">
      <alignment horizontal="center" vertical="center" wrapText="1"/>
      <protection/>
    </xf>
    <xf numFmtId="0" fontId="8" fillId="0" borderId="0" xfId="51" applyFont="1">
      <alignment/>
      <protection/>
    </xf>
    <xf numFmtId="0" fontId="10" fillId="0" borderId="33" xfId="51" applyFont="1" applyBorder="1" applyAlignment="1">
      <alignment horizontal="left" vertical="center" wrapText="1"/>
      <protection/>
    </xf>
    <xf numFmtId="0" fontId="10" fillId="34" borderId="13" xfId="51" applyFont="1" applyFill="1" applyBorder="1" applyAlignment="1" quotePrefix="1">
      <alignment horizontal="left" vertical="center" wrapText="1"/>
      <protection/>
    </xf>
    <xf numFmtId="0" fontId="10" fillId="34" borderId="12" xfId="51" applyFont="1" applyFill="1" applyBorder="1" applyAlignment="1" quotePrefix="1">
      <alignment horizontal="left" vertical="center" wrapText="1"/>
      <protection/>
    </xf>
    <xf numFmtId="0" fontId="10" fillId="34" borderId="32" xfId="51" applyFont="1" applyFill="1" applyBorder="1" applyAlignment="1" quotePrefix="1">
      <alignment horizontal="left" vertical="center" wrapText="1"/>
      <protection/>
    </xf>
    <xf numFmtId="0" fontId="10" fillId="0" borderId="13" xfId="51" applyFont="1" applyBorder="1" applyAlignment="1" quotePrefix="1">
      <alignment horizontal="center" wrapText="1"/>
      <protection/>
    </xf>
    <xf numFmtId="0" fontId="10" fillId="0" borderId="12" xfId="51" applyFont="1" applyBorder="1" applyAlignment="1" quotePrefix="1">
      <alignment horizontal="center" wrapText="1"/>
      <protection/>
    </xf>
    <xf numFmtId="0" fontId="10" fillId="0" borderId="32" xfId="51" applyFont="1" applyBorder="1" applyAlignment="1" quotePrefix="1">
      <alignment horizontal="center" wrapText="1"/>
      <protection/>
    </xf>
    <xf numFmtId="0" fontId="0" fillId="0" borderId="12" xfId="51" applyFont="1" applyBorder="1">
      <alignment/>
      <protection/>
    </xf>
    <xf numFmtId="0" fontId="12" fillId="0" borderId="13" xfId="51" applyFont="1" applyBorder="1" applyAlignment="1" quotePrefix="1">
      <alignment horizontal="left"/>
      <protection/>
    </xf>
    <xf numFmtId="0" fontId="10" fillId="0" borderId="0" xfId="51" applyFont="1" applyAlignment="1">
      <alignment horizontal="center" vertical="center" wrapText="1"/>
      <protection/>
    </xf>
    <xf numFmtId="0" fontId="8" fillId="0" borderId="0" xfId="51" applyFont="1" applyAlignment="1">
      <alignment vertical="center" wrapText="1"/>
      <protection/>
    </xf>
    <xf numFmtId="0" fontId="10" fillId="0" borderId="33" xfId="51" applyFont="1" applyBorder="1" applyAlignment="1">
      <alignment horizontal="left" wrapText="1"/>
      <protection/>
    </xf>
    <xf numFmtId="0" fontId="9" fillId="11" borderId="13" xfId="51" applyFont="1" applyFill="1" applyBorder="1" applyAlignment="1">
      <alignment horizontal="center" vertical="center" wrapText="1"/>
      <protection/>
    </xf>
    <xf numFmtId="0" fontId="9" fillId="11" borderId="12" xfId="51" applyFont="1" applyFill="1" applyBorder="1" applyAlignment="1">
      <alignment horizontal="center" vertical="center" wrapText="1"/>
      <protection/>
    </xf>
    <xf numFmtId="0" fontId="9" fillId="11" borderId="32" xfId="51" applyFont="1" applyFill="1" applyBorder="1" applyAlignment="1">
      <alignment horizontal="center" vertical="center" wrapText="1"/>
      <protection/>
    </xf>
    <xf numFmtId="0" fontId="6" fillId="52" borderId="13" xfId="0" applyFont="1" applyFill="1" applyBorder="1" applyAlignment="1" applyProtection="1">
      <alignment horizontal="left" vertical="top" wrapText="1" readingOrder="1"/>
      <protection locked="0"/>
    </xf>
    <xf numFmtId="0" fontId="6" fillId="52" borderId="12" xfId="0" applyFont="1" applyFill="1" applyBorder="1" applyAlignment="1" applyProtection="1">
      <alignment horizontal="left" vertical="top" wrapText="1" readingOrder="1"/>
      <protection locked="0"/>
    </xf>
    <xf numFmtId="0" fontId="6" fillId="52" borderId="32" xfId="0" applyFont="1" applyFill="1" applyBorder="1" applyAlignment="1" applyProtection="1">
      <alignment horizontal="left" vertical="top" wrapText="1" readingOrder="1"/>
      <protection locked="0"/>
    </xf>
    <xf numFmtId="0" fontId="6" fillId="50" borderId="28" xfId="0" applyFont="1" applyFill="1" applyBorder="1" applyAlignment="1" applyProtection="1">
      <alignment horizontal="left" vertical="top" wrapText="1" readingOrder="1"/>
      <protection locked="0"/>
    </xf>
    <xf numFmtId="0" fontId="1" fillId="0" borderId="11" xfId="0" applyFont="1" applyBorder="1" applyAlignment="1" applyProtection="1">
      <alignment horizontal="left" vertical="top" wrapText="1" readingOrder="1"/>
      <protection locked="0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6" fillId="52" borderId="11" xfId="0" applyFont="1" applyFill="1" applyBorder="1" applyAlignment="1" applyProtection="1">
      <alignment horizontal="left" vertical="top" wrapText="1" readingOrder="1"/>
      <protection locked="0"/>
    </xf>
    <xf numFmtId="0" fontId="12" fillId="52" borderId="11" xfId="0" applyFont="1" applyFill="1" applyBorder="1" applyAlignment="1">
      <alignment/>
    </xf>
    <xf numFmtId="0" fontId="6" fillId="51" borderId="11" xfId="0" applyFont="1" applyFill="1" applyBorder="1" applyAlignment="1" applyProtection="1">
      <alignment horizontal="left" vertical="top" wrapText="1" readingOrder="1"/>
      <protection locked="0"/>
    </xf>
    <xf numFmtId="0" fontId="6" fillId="0" borderId="28" xfId="0" applyFont="1" applyBorder="1" applyAlignment="1" applyProtection="1">
      <alignment horizontal="left" vertical="top" wrapText="1" readingOrder="1"/>
      <protection locked="0"/>
    </xf>
    <xf numFmtId="0" fontId="6" fillId="50" borderId="11" xfId="0" applyFont="1" applyFill="1" applyBorder="1" applyAlignment="1" applyProtection="1">
      <alignment horizontal="left" vertical="top" wrapText="1" readingOrder="1"/>
      <protection locked="0"/>
    </xf>
    <xf numFmtId="0" fontId="12" fillId="50" borderId="11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1" borderId="11" xfId="0" applyFont="1" applyFill="1" applyBorder="1" applyAlignment="1">
      <alignment/>
    </xf>
    <xf numFmtId="0" fontId="12" fillId="51" borderId="13" xfId="0" applyFont="1" applyFill="1" applyBorder="1" applyAlignment="1">
      <alignment/>
    </xf>
    <xf numFmtId="0" fontId="12" fillId="52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47" borderId="11" xfId="0" applyFont="1" applyFill="1" applyBorder="1" applyAlignment="1" applyProtection="1">
      <alignment horizontal="left" vertical="top" wrapText="1" readingOrder="1"/>
      <protection locked="0"/>
    </xf>
    <xf numFmtId="0" fontId="0" fillId="47" borderId="11" xfId="0" applyFill="1" applyBorder="1" applyAlignment="1">
      <alignment/>
    </xf>
    <xf numFmtId="0" fontId="1" fillId="0" borderId="13" xfId="0" applyFont="1" applyBorder="1" applyAlignment="1" applyProtection="1">
      <alignment horizontal="left" vertical="top" wrapText="1" readingOrder="1"/>
      <protection locked="0"/>
    </xf>
    <xf numFmtId="0" fontId="1" fillId="0" borderId="12" xfId="0" applyFont="1" applyBorder="1" applyAlignment="1" applyProtection="1">
      <alignment horizontal="left" vertical="top" wrapText="1" readingOrder="1"/>
      <protection locked="0"/>
    </xf>
    <xf numFmtId="0" fontId="1" fillId="0" borderId="32" xfId="0" applyFont="1" applyBorder="1" applyAlignment="1" applyProtection="1">
      <alignment horizontal="left" vertical="top" wrapText="1" readingOrder="1"/>
      <protection locked="0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1" xfId="0" applyBorder="1" applyAlignment="1">
      <alignment wrapText="1"/>
    </xf>
    <xf numFmtId="0" fontId="1" fillId="47" borderId="34" xfId="0" applyFont="1" applyFill="1" applyBorder="1" applyAlignment="1" applyProtection="1">
      <alignment horizontal="left" vertical="top" wrapText="1" readingOrder="1"/>
      <protection locked="0"/>
    </xf>
    <xf numFmtId="0" fontId="0" fillId="0" borderId="34" xfId="0" applyBorder="1" applyAlignment="1">
      <alignment wrapText="1"/>
    </xf>
    <xf numFmtId="0" fontId="1" fillId="50" borderId="27" xfId="0" applyFont="1" applyFill="1" applyBorder="1" applyAlignment="1" applyProtection="1">
      <alignment horizontal="left" vertical="top" wrapText="1" readingOrder="1"/>
      <protection locked="0"/>
    </xf>
    <xf numFmtId="0" fontId="1" fillId="50" borderId="35" xfId="0" applyFont="1" applyFill="1" applyBorder="1" applyAlignment="1" applyProtection="1">
      <alignment horizontal="left" vertical="top" wrapText="1" readingOrder="1"/>
      <protection locked="0"/>
    </xf>
    <xf numFmtId="0" fontId="1" fillId="50" borderId="36" xfId="0" applyFont="1" applyFill="1" applyBorder="1" applyAlignment="1" applyProtection="1">
      <alignment horizontal="left" vertical="top" wrapText="1" readingOrder="1"/>
      <protection locked="0"/>
    </xf>
    <xf numFmtId="0" fontId="6" fillId="47" borderId="15" xfId="0" applyFont="1" applyFill="1" applyBorder="1" applyAlignment="1" applyProtection="1">
      <alignment horizontal="center" vertical="center" wrapText="1" readingOrder="1"/>
      <protection locked="0"/>
    </xf>
    <xf numFmtId="0" fontId="15" fillId="47" borderId="13" xfId="0" applyFont="1" applyFill="1" applyBorder="1" applyAlignment="1" applyProtection="1">
      <alignment horizontal="center" vertical="center" wrapText="1" readingOrder="1"/>
      <protection locked="0"/>
    </xf>
    <xf numFmtId="0" fontId="15" fillId="47" borderId="12" xfId="0" applyFont="1" applyFill="1" applyBorder="1" applyAlignment="1" applyProtection="1">
      <alignment horizontal="center" vertical="center" wrapText="1" readingOrder="1"/>
      <protection locked="0"/>
    </xf>
    <xf numFmtId="0" fontId="15" fillId="47" borderId="32" xfId="0" applyFont="1" applyFill="1" applyBorder="1" applyAlignment="1" applyProtection="1">
      <alignment horizontal="center" vertical="center" wrapText="1" readingOrder="1"/>
      <protection locked="0"/>
    </xf>
    <xf numFmtId="0" fontId="73" fillId="57" borderId="11" xfId="0" applyFont="1" applyFill="1" applyBorder="1" applyAlignment="1">
      <alignment wrapText="1" readingOrder="1"/>
    </xf>
    <xf numFmtId="0" fontId="1" fillId="47" borderId="13" xfId="0" applyFont="1" applyFill="1" applyBorder="1" applyAlignment="1" applyProtection="1">
      <alignment horizontal="left" vertical="top" wrapText="1" readingOrder="1"/>
      <protection locked="0"/>
    </xf>
    <xf numFmtId="0" fontId="1" fillId="47" borderId="12" xfId="0" applyFont="1" applyFill="1" applyBorder="1" applyAlignment="1" applyProtection="1">
      <alignment horizontal="left" vertical="top" wrapText="1" readingOrder="1"/>
      <protection locked="0"/>
    </xf>
    <xf numFmtId="0" fontId="1" fillId="47" borderId="32" xfId="0" applyFont="1" applyFill="1" applyBorder="1" applyAlignment="1" applyProtection="1">
      <alignment horizontal="left" vertical="top" wrapText="1" readingOrder="1"/>
      <protection locked="0"/>
    </xf>
    <xf numFmtId="0" fontId="0" fillId="47" borderId="13" xfId="0" applyFill="1" applyBorder="1" applyAlignment="1">
      <alignment/>
    </xf>
    <xf numFmtId="0" fontId="6" fillId="51" borderId="13" xfId="0" applyFont="1" applyFill="1" applyBorder="1" applyAlignment="1" applyProtection="1">
      <alignment horizontal="left" vertical="top" wrapText="1" readingOrder="1"/>
      <protection locked="0"/>
    </xf>
    <xf numFmtId="0" fontId="6" fillId="51" borderId="12" xfId="0" applyFont="1" applyFill="1" applyBorder="1" applyAlignment="1" applyProtection="1">
      <alignment horizontal="left" vertical="top" wrapText="1" readingOrder="1"/>
      <protection locked="0"/>
    </xf>
    <xf numFmtId="0" fontId="6" fillId="51" borderId="32" xfId="0" applyFont="1" applyFill="1" applyBorder="1" applyAlignment="1" applyProtection="1">
      <alignment horizontal="left" vertical="top" wrapText="1" readingOrder="1"/>
      <protection locked="0"/>
    </xf>
    <xf numFmtId="0" fontId="1" fillId="0" borderId="13" xfId="0" applyFont="1" applyBorder="1" applyAlignment="1" applyProtection="1">
      <alignment horizontal="left" vertical="top" readingOrder="1"/>
      <protection locked="0"/>
    </xf>
    <xf numFmtId="0" fontId="1" fillId="0" borderId="12" xfId="0" applyFont="1" applyBorder="1" applyAlignment="1" applyProtection="1">
      <alignment horizontal="left" vertical="top" readingOrder="1"/>
      <protection locked="0"/>
    </xf>
    <xf numFmtId="0" fontId="1" fillId="0" borderId="32" xfId="0" applyFont="1" applyBorder="1" applyAlignment="1" applyProtection="1">
      <alignment horizontal="left" vertical="top" readingOrder="1"/>
      <protection locked="0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4" fillId="49" borderId="13" xfId="0" applyFont="1" applyFill="1" applyBorder="1" applyAlignment="1" applyProtection="1">
      <alignment horizontal="left" vertical="center" wrapText="1" readingOrder="1"/>
      <protection locked="0"/>
    </xf>
    <xf numFmtId="0" fontId="74" fillId="49" borderId="12" xfId="0" applyFont="1" applyFill="1" applyBorder="1" applyAlignment="1" applyProtection="1">
      <alignment horizontal="left" vertical="center" wrapText="1" readingOrder="1"/>
      <protection locked="0"/>
    </xf>
    <xf numFmtId="0" fontId="74" fillId="49" borderId="32" xfId="0" applyFont="1" applyFill="1" applyBorder="1" applyAlignment="1" applyProtection="1">
      <alignment horizontal="left" vertical="center" wrapText="1" readingOrder="1"/>
      <protection locked="0"/>
    </xf>
    <xf numFmtId="0" fontId="5" fillId="0" borderId="3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0" borderId="37" xfId="0" applyFont="1" applyBorder="1" applyAlignment="1" applyProtection="1">
      <alignment horizontal="center" vertical="top" wrapText="1" readingOrder="1"/>
      <protection locked="0"/>
    </xf>
    <xf numFmtId="0" fontId="2" fillId="43" borderId="0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Border="1" applyAlignment="1">
      <alignment/>
    </xf>
    <xf numFmtId="0" fontId="2" fillId="44" borderId="0" xfId="0" applyFont="1" applyFill="1" applyBorder="1" applyAlignment="1" applyProtection="1">
      <alignment vertical="top" wrapText="1" readingOrder="1"/>
      <protection locked="0"/>
    </xf>
    <xf numFmtId="0" fontId="2" fillId="45" borderId="0" xfId="0" applyFont="1" applyFill="1" applyBorder="1" applyAlignment="1" applyProtection="1">
      <alignment vertical="top" wrapText="1" readingOrder="1"/>
      <protection locked="0"/>
    </xf>
    <xf numFmtId="0" fontId="2" fillId="46" borderId="0" xfId="0" applyFont="1" applyFill="1" applyBorder="1" applyAlignment="1" applyProtection="1">
      <alignment vertical="top" wrapText="1" readingOrder="1"/>
      <protection locked="0"/>
    </xf>
    <xf numFmtId="0" fontId="2" fillId="37" borderId="0" xfId="0" applyFont="1" applyFill="1" applyBorder="1" applyAlignment="1" applyProtection="1">
      <alignment vertical="top" wrapText="1" readingOrder="1"/>
      <protection locked="0"/>
    </xf>
    <xf numFmtId="0" fontId="3" fillId="38" borderId="0" xfId="0" applyFont="1" applyFill="1" applyBorder="1" applyAlignment="1" applyProtection="1">
      <alignment vertical="top" wrapText="1" readingOrder="1"/>
      <protection locked="0"/>
    </xf>
    <xf numFmtId="0" fontId="6" fillId="33" borderId="0" xfId="0" applyNumberFormat="1" applyFont="1" applyFill="1" applyBorder="1" applyAlignment="1" applyProtection="1">
      <alignment horizontal="left" wrapText="1"/>
      <protection/>
    </xf>
    <xf numFmtId="0" fontId="1" fillId="35" borderId="0" xfId="0" applyNumberFormat="1" applyFont="1" applyFill="1" applyBorder="1" applyAlignment="1" applyProtection="1">
      <alignment horizontal="left" wrapText="1"/>
      <protection/>
    </xf>
    <xf numFmtId="0" fontId="6" fillId="34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1" fillId="55" borderId="0" xfId="0" applyNumberFormat="1" applyFont="1" applyFill="1" applyBorder="1" applyAlignment="1" applyProtection="1">
      <alignment horizontal="left" wrapText="1"/>
      <protection/>
    </xf>
    <xf numFmtId="0" fontId="1" fillId="36" borderId="0" xfId="0" applyNumberFormat="1" applyFont="1" applyFill="1" applyBorder="1" applyAlignment="1" applyProtection="1">
      <alignment horizontal="left" wrapText="1"/>
      <protection/>
    </xf>
    <xf numFmtId="0" fontId="4" fillId="36" borderId="0" xfId="0" applyFont="1" applyFill="1" applyBorder="1" applyAlignment="1" applyProtection="1">
      <alignment horizontal="left" vertical="top" wrapText="1" readingOrder="1"/>
      <protection locked="0"/>
    </xf>
    <xf numFmtId="0" fontId="1" fillId="36" borderId="0" xfId="0" applyFont="1" applyFill="1" applyBorder="1" applyAlignment="1">
      <alignment horizontal="left" wrapText="1"/>
    </xf>
    <xf numFmtId="0" fontId="3" fillId="34" borderId="0" xfId="0" applyFont="1" applyFill="1" applyBorder="1" applyAlignment="1" applyProtection="1">
      <alignment horizontal="left" vertical="top" wrapText="1" readingOrder="1"/>
      <protection locked="0"/>
    </xf>
    <xf numFmtId="0" fontId="6" fillId="39" borderId="0" xfId="0" applyNumberFormat="1" applyFont="1" applyFill="1" applyBorder="1" applyAlignment="1" applyProtection="1">
      <alignment horizontal="left" wrapText="1"/>
      <protection/>
    </xf>
    <xf numFmtId="0" fontId="3" fillId="39" borderId="0" xfId="0" applyFont="1" applyFill="1" applyBorder="1" applyAlignment="1" applyProtection="1">
      <alignment horizontal="left" vertical="top" wrapText="1" readingOrder="1"/>
      <protection locked="0"/>
    </xf>
    <xf numFmtId="0" fontId="3" fillId="33" borderId="0" xfId="0" applyFont="1" applyFill="1" applyBorder="1" applyAlignment="1" applyProtection="1">
      <alignment horizontal="left" vertical="top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5" fillId="55" borderId="0" xfId="0" applyFont="1" applyFill="1" applyBorder="1" applyAlignment="1" applyProtection="1">
      <alignment horizontal="left" vertical="top" wrapText="1" readingOrder="1"/>
      <protection locked="0"/>
    </xf>
    <xf numFmtId="0" fontId="6" fillId="36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vertical="top" wrapText="1" readingOrder="1"/>
      <protection locked="0"/>
    </xf>
    <xf numFmtId="0" fontId="5" fillId="47" borderId="0" xfId="0" applyFont="1" applyFill="1" applyBorder="1" applyAlignment="1" applyProtection="1">
      <alignment horizontal="left" vertical="top" wrapText="1" readingOrder="1"/>
      <protection locked="0"/>
    </xf>
    <xf numFmtId="0" fontId="4" fillId="47" borderId="0" xfId="0" applyFont="1" applyFill="1" applyBorder="1" applyAlignment="1" applyProtection="1">
      <alignment vertical="top" wrapText="1" readingOrder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L202~1\AppData\Local\Temp\novi%20&#353;o\To&#269;ka%203%20Prijedlog%20izmjena%20i%20dopuna%20plana%20nabave%20za%202020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mjena plana 2020"/>
      <sheetName val="plan 2020"/>
      <sheetName val="Sheet2"/>
    </sheetNames>
    <sheetDataSet>
      <sheetData sheetId="2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Layout" zoomScaleNormal="84" workbookViewId="0" topLeftCell="A29">
      <selection activeCell="K5" sqref="K5"/>
    </sheetView>
  </sheetViews>
  <sheetFormatPr defaultColWidth="11.421875" defaultRowHeight="12.75"/>
  <cols>
    <col min="1" max="2" width="4.28125" style="35" customWidth="1"/>
    <col min="3" max="3" width="5.57421875" style="35" customWidth="1"/>
    <col min="4" max="4" width="5.28125" style="36" customWidth="1"/>
    <col min="5" max="5" width="24.00390625" style="35" customWidth="1"/>
    <col min="6" max="6" width="13.57421875" style="35" customWidth="1"/>
    <col min="7" max="7" width="13.00390625" style="35" customWidth="1"/>
    <col min="8" max="8" width="16.00390625" style="35" customWidth="1"/>
    <col min="9" max="9" width="12.421875" style="35" customWidth="1"/>
    <col min="10" max="16384" width="11.421875" style="35" customWidth="1"/>
  </cols>
  <sheetData>
    <row r="1" spans="1:10" ht="47.25" customHeight="1">
      <c r="A1" s="248" t="s">
        <v>388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57" customHeight="1">
      <c r="A2" s="280" t="s">
        <v>385</v>
      </c>
      <c r="B2" s="281"/>
      <c r="C2" s="281"/>
      <c r="D2" s="281"/>
      <c r="E2" s="281"/>
      <c r="F2" s="281"/>
      <c r="G2" s="281"/>
      <c r="H2" s="281"/>
      <c r="I2" s="281"/>
      <c r="J2" s="282"/>
    </row>
    <row r="3" spans="1:9" s="39" customFormat="1" ht="12.75" customHeight="1">
      <c r="A3" s="277" t="s">
        <v>255</v>
      </c>
      <c r="B3" s="277"/>
      <c r="C3" s="277"/>
      <c r="D3" s="277"/>
      <c r="E3" s="277"/>
      <c r="F3" s="277"/>
      <c r="G3" s="278"/>
      <c r="H3" s="278"/>
      <c r="I3" s="278"/>
    </row>
    <row r="4" spans="1:9" s="39" customFormat="1" ht="12.75" customHeight="1">
      <c r="A4" s="37"/>
      <c r="B4" s="37"/>
      <c r="C4" s="37"/>
      <c r="D4" s="37"/>
      <c r="E4" s="277" t="s">
        <v>256</v>
      </c>
      <c r="F4" s="277"/>
      <c r="G4" s="277"/>
      <c r="H4" s="37"/>
      <c r="I4" s="38"/>
    </row>
    <row r="5" spans="1:5" ht="27" customHeight="1">
      <c r="A5" s="40"/>
      <c r="B5" s="279" t="s">
        <v>257</v>
      </c>
      <c r="C5" s="279"/>
      <c r="D5" s="279"/>
      <c r="E5" s="279"/>
    </row>
    <row r="6" spans="1:10" ht="27.75" customHeight="1">
      <c r="A6" s="269" t="s">
        <v>258</v>
      </c>
      <c r="B6" s="270"/>
      <c r="C6" s="270"/>
      <c r="D6" s="270"/>
      <c r="E6" s="271"/>
      <c r="F6" s="139" t="s">
        <v>379</v>
      </c>
      <c r="G6" s="139" t="s">
        <v>380</v>
      </c>
      <c r="H6" s="139" t="s">
        <v>381</v>
      </c>
      <c r="I6" s="139" t="s">
        <v>345</v>
      </c>
      <c r="J6" s="139" t="s">
        <v>346</v>
      </c>
    </row>
    <row r="7" spans="1:10" ht="13.5" customHeight="1">
      <c r="A7" s="272">
        <v>1</v>
      </c>
      <c r="B7" s="273"/>
      <c r="C7" s="273"/>
      <c r="D7" s="273"/>
      <c r="E7" s="274"/>
      <c r="F7" s="42">
        <v>2</v>
      </c>
      <c r="G7" s="42">
        <v>3</v>
      </c>
      <c r="H7" s="42">
        <v>4</v>
      </c>
      <c r="I7" s="41">
        <v>5</v>
      </c>
      <c r="J7" s="41">
        <v>6</v>
      </c>
    </row>
    <row r="8" spans="1:10" ht="27.75" customHeight="1">
      <c r="A8" s="255" t="s">
        <v>259</v>
      </c>
      <c r="B8" s="256"/>
      <c r="C8" s="256"/>
      <c r="D8" s="256"/>
      <c r="E8" s="275"/>
      <c r="F8" s="44">
        <f>F9+F10</f>
        <v>1046102</v>
      </c>
      <c r="G8" s="44">
        <f>G9+G10</f>
        <v>1268044.98</v>
      </c>
      <c r="H8" s="44">
        <f>H9+H10</f>
        <v>1176385.42</v>
      </c>
      <c r="I8" s="44">
        <f>SUM(H8/F8)*100</f>
        <v>112.45417942036244</v>
      </c>
      <c r="J8" s="44">
        <f>SUM(H8/G8)*100</f>
        <v>92.77158449063849</v>
      </c>
    </row>
    <row r="9" spans="1:10" ht="22.5" customHeight="1">
      <c r="A9" s="255" t="s">
        <v>260</v>
      </c>
      <c r="B9" s="256"/>
      <c r="C9" s="256"/>
      <c r="D9" s="256"/>
      <c r="E9" s="275"/>
      <c r="F9" s="45">
        <v>1046102</v>
      </c>
      <c r="G9" s="45">
        <v>1268044.98</v>
      </c>
      <c r="H9" s="45">
        <v>1176385.42</v>
      </c>
      <c r="I9" s="44">
        <f aca="true" t="shared" si="0" ref="I9:I14">SUM(H9/F9)*100</f>
        <v>112.45417942036244</v>
      </c>
      <c r="J9" s="44">
        <f aca="true" t="shared" si="1" ref="J9:J14">SUM(H9/G9)*100</f>
        <v>92.77158449063849</v>
      </c>
    </row>
    <row r="10" spans="1:10" ht="22.5" customHeight="1">
      <c r="A10" s="276" t="s">
        <v>261</v>
      </c>
      <c r="B10" s="275"/>
      <c r="C10" s="275"/>
      <c r="D10" s="275"/>
      <c r="E10" s="275"/>
      <c r="F10" s="45">
        <v>0</v>
      </c>
      <c r="G10" s="45">
        <v>0</v>
      </c>
      <c r="H10" s="45">
        <v>0</v>
      </c>
      <c r="I10" s="44"/>
      <c r="J10" s="44"/>
    </row>
    <row r="11" spans="1:10" ht="22.5" customHeight="1">
      <c r="A11" s="46" t="s">
        <v>262</v>
      </c>
      <c r="B11" s="43"/>
      <c r="C11" s="43"/>
      <c r="D11" s="43"/>
      <c r="E11" s="43"/>
      <c r="F11" s="44">
        <v>1039553</v>
      </c>
      <c r="G11" s="44">
        <f>G12+G13</f>
        <v>1268044.98</v>
      </c>
      <c r="H11" s="44">
        <f>H12+H13</f>
        <v>1203280.26</v>
      </c>
      <c r="I11" s="44">
        <f t="shared" si="0"/>
        <v>115.74977514373967</v>
      </c>
      <c r="J11" s="44">
        <f t="shared" si="1"/>
        <v>94.89255341715086</v>
      </c>
    </row>
    <row r="12" spans="1:10" ht="22.5" customHeight="1">
      <c r="A12" s="257" t="s">
        <v>263</v>
      </c>
      <c r="B12" s="256"/>
      <c r="C12" s="256"/>
      <c r="D12" s="256"/>
      <c r="E12" s="256"/>
      <c r="F12" s="47">
        <v>1023892</v>
      </c>
      <c r="G12" s="47">
        <v>1268044.98</v>
      </c>
      <c r="H12" s="47">
        <v>1186790.66</v>
      </c>
      <c r="I12" s="44">
        <f t="shared" si="0"/>
        <v>115.90975024709635</v>
      </c>
      <c r="J12" s="44">
        <f t="shared" si="1"/>
        <v>93.5921579059443</v>
      </c>
    </row>
    <row r="13" spans="1:10" ht="22.5" customHeight="1">
      <c r="A13" s="276" t="s">
        <v>264</v>
      </c>
      <c r="B13" s="275"/>
      <c r="C13" s="275"/>
      <c r="D13" s="275"/>
      <c r="E13" s="275"/>
      <c r="F13" s="47">
        <v>15661</v>
      </c>
      <c r="G13" s="47">
        <v>0</v>
      </c>
      <c r="H13" s="47">
        <v>16489.6</v>
      </c>
      <c r="I13" s="44">
        <f t="shared" si="0"/>
        <v>105.29084988187216</v>
      </c>
      <c r="J13" s="44" t="e">
        <f t="shared" si="1"/>
        <v>#DIV/0!</v>
      </c>
    </row>
    <row r="14" spans="1:10" ht="22.5" customHeight="1">
      <c r="A14" s="257" t="s">
        <v>265</v>
      </c>
      <c r="B14" s="256"/>
      <c r="C14" s="256"/>
      <c r="D14" s="256"/>
      <c r="E14" s="256"/>
      <c r="F14" s="48">
        <f>+F8-F11</f>
        <v>6549</v>
      </c>
      <c r="G14" s="48">
        <f>+G8-G11</f>
        <v>0</v>
      </c>
      <c r="H14" s="48">
        <f>SUM(H8-H11)</f>
        <v>-26894.840000000084</v>
      </c>
      <c r="I14" s="44">
        <f t="shared" si="0"/>
        <v>-410.6709421285705</v>
      </c>
      <c r="J14" s="44" t="e">
        <f t="shared" si="1"/>
        <v>#DIV/0!</v>
      </c>
    </row>
    <row r="15" spans="1:9" ht="12.75">
      <c r="A15" s="265"/>
      <c r="B15" s="266"/>
      <c r="C15" s="266"/>
      <c r="D15" s="266"/>
      <c r="E15" s="266"/>
      <c r="F15" s="267"/>
      <c r="G15" s="267"/>
      <c r="H15" s="267"/>
      <c r="I15" s="267"/>
    </row>
    <row r="16" spans="1:5" ht="30" customHeight="1">
      <c r="A16" s="49"/>
      <c r="B16" s="268" t="s">
        <v>266</v>
      </c>
      <c r="C16" s="268"/>
      <c r="D16" s="268"/>
      <c r="E16" s="268"/>
    </row>
    <row r="17" spans="1:10" s="50" customFormat="1" ht="27.75" customHeight="1">
      <c r="A17" s="269" t="s">
        <v>258</v>
      </c>
      <c r="B17" s="270"/>
      <c r="C17" s="270"/>
      <c r="D17" s="270"/>
      <c r="E17" s="271"/>
      <c r="F17" s="139" t="s">
        <v>379</v>
      </c>
      <c r="G17" s="139" t="s">
        <v>380</v>
      </c>
      <c r="H17" s="139" t="s">
        <v>381</v>
      </c>
      <c r="I17" s="139" t="s">
        <v>345</v>
      </c>
      <c r="J17" s="139" t="s">
        <v>346</v>
      </c>
    </row>
    <row r="18" spans="1:10" s="50" customFormat="1" ht="13.5" customHeight="1">
      <c r="A18" s="272">
        <v>1</v>
      </c>
      <c r="B18" s="273"/>
      <c r="C18" s="273"/>
      <c r="D18" s="273"/>
      <c r="E18" s="274"/>
      <c r="F18" s="42">
        <v>2</v>
      </c>
      <c r="G18" s="42">
        <v>3</v>
      </c>
      <c r="H18" s="42">
        <v>4</v>
      </c>
      <c r="I18" s="41">
        <v>5</v>
      </c>
      <c r="J18" s="41">
        <v>6</v>
      </c>
    </row>
    <row r="19" spans="1:10" s="50" customFormat="1" ht="27.75" customHeight="1">
      <c r="A19" s="255" t="s">
        <v>267</v>
      </c>
      <c r="B19" s="256"/>
      <c r="C19" s="256"/>
      <c r="D19" s="256"/>
      <c r="E19" s="256"/>
      <c r="F19" s="44">
        <v>0</v>
      </c>
      <c r="G19" s="44">
        <v>0</v>
      </c>
      <c r="H19" s="44"/>
      <c r="I19" s="44"/>
      <c r="J19" s="44" t="e">
        <f>SUM(H19/G19)*100</f>
        <v>#DIV/0!</v>
      </c>
    </row>
    <row r="20" spans="1:10" s="50" customFormat="1" ht="27.75" customHeight="1">
      <c r="A20" s="255" t="s">
        <v>268</v>
      </c>
      <c r="B20" s="256"/>
      <c r="C20" s="256"/>
      <c r="D20" s="256"/>
      <c r="E20" s="256"/>
      <c r="F20" s="44">
        <v>0</v>
      </c>
      <c r="G20" s="44">
        <v>0</v>
      </c>
      <c r="H20" s="44"/>
      <c r="I20" s="44"/>
      <c r="J20" s="44" t="e">
        <f>SUM(H20/G20)*100</f>
        <v>#DIV/0!</v>
      </c>
    </row>
    <row r="21" spans="1:10" s="50" customFormat="1" ht="28.5" customHeight="1">
      <c r="A21" s="257" t="s">
        <v>269</v>
      </c>
      <c r="B21" s="256"/>
      <c r="C21" s="256"/>
      <c r="D21" s="256"/>
      <c r="E21" s="256"/>
      <c r="F21" s="44">
        <v>0</v>
      </c>
      <c r="G21" s="44">
        <v>0</v>
      </c>
      <c r="H21" s="44"/>
      <c r="I21" s="44"/>
      <c r="J21" s="44" t="e">
        <f>SUM(H21/G21)*100</f>
        <v>#DIV/0!</v>
      </c>
    </row>
    <row r="22" spans="1:10" s="50" customFormat="1" ht="22.5" customHeight="1">
      <c r="A22" s="51"/>
      <c r="B22" s="52"/>
      <c r="C22" s="53"/>
      <c r="D22" s="54"/>
      <c r="E22" s="52"/>
      <c r="F22" s="55"/>
      <c r="G22" s="55"/>
      <c r="H22" s="55"/>
      <c r="I22" s="44"/>
      <c r="J22" s="44" t="e">
        <f>SUM(H22/G22)*100</f>
        <v>#DIV/0!</v>
      </c>
    </row>
    <row r="23" spans="1:10" s="50" customFormat="1" ht="22.5" customHeight="1">
      <c r="A23" s="257" t="s">
        <v>270</v>
      </c>
      <c r="B23" s="256"/>
      <c r="C23" s="256"/>
      <c r="D23" s="256"/>
      <c r="E23" s="256"/>
      <c r="F23" s="44"/>
      <c r="G23" s="44">
        <v>0</v>
      </c>
      <c r="H23" s="44"/>
      <c r="I23" s="44"/>
      <c r="J23" s="44" t="e">
        <f>SUM(H23/G23)*100</f>
        <v>#DIV/0!</v>
      </c>
    </row>
    <row r="24" spans="2:5" ht="27" customHeight="1">
      <c r="B24" s="258" t="s">
        <v>271</v>
      </c>
      <c r="C24" s="258"/>
      <c r="D24" s="258"/>
      <c r="E24" s="258"/>
    </row>
    <row r="25" spans="1:10" ht="27.75" customHeight="1">
      <c r="A25" s="259" t="s">
        <v>258</v>
      </c>
      <c r="B25" s="260"/>
      <c r="C25" s="260"/>
      <c r="D25" s="260"/>
      <c r="E25" s="261"/>
      <c r="F25" s="139" t="s">
        <v>379</v>
      </c>
      <c r="G25" s="139" t="s">
        <v>380</v>
      </c>
      <c r="H25" s="139" t="s">
        <v>381</v>
      </c>
      <c r="I25" s="192" t="s">
        <v>345</v>
      </c>
      <c r="J25" s="192" t="s">
        <v>346</v>
      </c>
    </row>
    <row r="26" spans="1:10" ht="13.5" customHeight="1">
      <c r="A26" s="262">
        <v>1</v>
      </c>
      <c r="B26" s="263"/>
      <c r="C26" s="263"/>
      <c r="D26" s="263"/>
      <c r="E26" s="264"/>
      <c r="F26" s="193">
        <v>2</v>
      </c>
      <c r="G26" s="193">
        <v>3</v>
      </c>
      <c r="H26" s="193">
        <v>4</v>
      </c>
      <c r="I26" s="192">
        <v>5</v>
      </c>
      <c r="J26" s="192">
        <v>6</v>
      </c>
    </row>
    <row r="27" spans="1:10" ht="26.25" customHeight="1">
      <c r="A27" s="249" t="s">
        <v>272</v>
      </c>
      <c r="B27" s="250"/>
      <c r="C27" s="250"/>
      <c r="D27" s="250"/>
      <c r="E27" s="251"/>
      <c r="F27" s="194">
        <v>6549</v>
      </c>
      <c r="G27" s="194"/>
      <c r="H27" s="194">
        <v>-26894.84</v>
      </c>
      <c r="I27" s="195">
        <f>SUM(H27/F27)*100</f>
        <v>-410.6709421285692</v>
      </c>
      <c r="J27" s="196" t="e">
        <f>SUM(H27/G27)*100</f>
        <v>#DIV/0!</v>
      </c>
    </row>
    <row r="28" spans="1:10" ht="26.25" customHeight="1">
      <c r="A28" s="252" t="s">
        <v>273</v>
      </c>
      <c r="B28" s="253"/>
      <c r="C28" s="253"/>
      <c r="D28" s="253"/>
      <c r="E28" s="254"/>
      <c r="F28" s="197">
        <v>6549</v>
      </c>
      <c r="G28" s="197"/>
      <c r="H28" s="197">
        <v>-26894.84</v>
      </c>
      <c r="I28" s="195">
        <f>SUM(H28/F28)*100</f>
        <v>-410.6709421285692</v>
      </c>
      <c r="J28" s="196" t="e">
        <f>SUM(H28/G28)*100</f>
        <v>#DIV/0!</v>
      </c>
    </row>
    <row r="29" spans="1:10" ht="21.75" customHeight="1">
      <c r="A29" s="198"/>
      <c r="B29" s="198"/>
      <c r="C29" s="198"/>
      <c r="D29" s="199"/>
      <c r="E29" s="198"/>
      <c r="F29" s="198"/>
      <c r="G29" s="198"/>
      <c r="H29" s="198"/>
      <c r="I29" s="198"/>
      <c r="J29" s="198"/>
    </row>
    <row r="30" spans="6:8" ht="21.75" customHeight="1">
      <c r="F30" s="247">
        <f>F28-F27</f>
        <v>0</v>
      </c>
      <c r="G30" s="247">
        <f>G28-G27</f>
        <v>0</v>
      </c>
      <c r="H30" s="247">
        <f>H28-H27</f>
        <v>0</v>
      </c>
    </row>
    <row r="31" ht="21.75" customHeight="1">
      <c r="E31" s="198"/>
    </row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</sheetData>
  <sheetProtection/>
  <mergeCells count="26">
    <mergeCell ref="A13:E13"/>
    <mergeCell ref="A3:I3"/>
    <mergeCell ref="E4:G4"/>
    <mergeCell ref="B5:E5"/>
    <mergeCell ref="A6:E6"/>
    <mergeCell ref="A2:J2"/>
    <mergeCell ref="A15:I15"/>
    <mergeCell ref="B16:E16"/>
    <mergeCell ref="A17:E17"/>
    <mergeCell ref="A18:E18"/>
    <mergeCell ref="A19:E19"/>
    <mergeCell ref="A7:E7"/>
    <mergeCell ref="A8:E8"/>
    <mergeCell ref="A9:E9"/>
    <mergeCell ref="A10:E10"/>
    <mergeCell ref="A12:E12"/>
    <mergeCell ref="A1:J1"/>
    <mergeCell ref="A27:E27"/>
    <mergeCell ref="A28:E28"/>
    <mergeCell ref="A20:E20"/>
    <mergeCell ref="A21:E21"/>
    <mergeCell ref="A23:E23"/>
    <mergeCell ref="B24:E24"/>
    <mergeCell ref="A25:E25"/>
    <mergeCell ref="A26:E26"/>
    <mergeCell ref="A14:E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125"/>
  <sheetViews>
    <sheetView showGridLines="0" zoomScale="98" zoomScaleNormal="98" zoomScalePageLayoutView="0" workbookViewId="0" topLeftCell="B84">
      <selection activeCell="N77" sqref="N77"/>
    </sheetView>
  </sheetViews>
  <sheetFormatPr defaultColWidth="9.140625" defaultRowHeight="12.75"/>
  <cols>
    <col min="1" max="1" width="0" style="0" hidden="1" customWidth="1"/>
    <col min="2" max="2" width="9.140625" style="0" customWidth="1"/>
    <col min="3" max="3" width="7.421875" style="0" customWidth="1"/>
    <col min="4" max="4" width="2.57421875" style="0" customWidth="1"/>
    <col min="5" max="5" width="10.00390625" style="0" customWidth="1"/>
    <col min="6" max="6" width="5.28125" style="0" customWidth="1"/>
    <col min="7" max="7" width="13.00390625" style="0" customWidth="1"/>
    <col min="8" max="8" width="1.57421875" style="0" customWidth="1"/>
    <col min="9" max="9" width="4.140625" style="0" customWidth="1"/>
    <col min="10" max="10" width="0.85546875" style="0" customWidth="1"/>
    <col min="11" max="11" width="0" style="0" hidden="1" customWidth="1"/>
    <col min="12" max="12" width="21.57421875" style="0" customWidth="1"/>
    <col min="13" max="13" width="13.421875" style="0" customWidth="1"/>
    <col min="14" max="14" width="18.8515625" style="0" customWidth="1"/>
    <col min="15" max="15" width="10.28125" style="0" customWidth="1"/>
    <col min="16" max="16" width="12.57421875" style="0" bestFit="1" customWidth="1"/>
  </cols>
  <sheetData>
    <row r="1" spans="2:15" ht="12.75">
      <c r="B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2:15" ht="12.75">
      <c r="B2" s="68"/>
      <c r="C2" s="330" t="s">
        <v>295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56"/>
      <c r="O2" s="68"/>
    </row>
    <row r="3" spans="2:15" ht="12.75">
      <c r="B3" s="68"/>
      <c r="C3" s="330" t="s">
        <v>296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56"/>
      <c r="O3" s="68"/>
    </row>
    <row r="4" spans="2:15" ht="12.75">
      <c r="B4" s="68"/>
      <c r="C4" s="68"/>
      <c r="D4" s="68"/>
      <c r="E4" s="56"/>
      <c r="F4" s="56"/>
      <c r="G4" s="56"/>
      <c r="H4" s="56"/>
      <c r="I4" s="56"/>
      <c r="J4" s="56"/>
      <c r="K4" s="56"/>
      <c r="L4" s="56"/>
      <c r="O4" s="68"/>
    </row>
    <row r="5" spans="2:12" ht="12.75">
      <c r="B5" s="68"/>
      <c r="C5" s="68"/>
      <c r="D5" s="68"/>
      <c r="E5" s="331" t="s">
        <v>297</v>
      </c>
      <c r="F5" s="331"/>
      <c r="G5" s="331"/>
      <c r="H5" s="331"/>
      <c r="I5" s="331"/>
      <c r="J5" s="331"/>
      <c r="K5" s="331"/>
      <c r="L5" s="331"/>
    </row>
    <row r="6" spans="2:12" ht="3" customHeight="1" thickBo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2:16" ht="45.75" customHeight="1">
      <c r="B7" s="71" t="s">
        <v>298</v>
      </c>
      <c r="C7" s="315" t="s">
        <v>299</v>
      </c>
      <c r="D7" s="315"/>
      <c r="E7" s="315"/>
      <c r="F7" s="315"/>
      <c r="G7" s="315"/>
      <c r="H7" s="315"/>
      <c r="I7" s="315"/>
      <c r="J7" s="315"/>
      <c r="K7" s="72"/>
      <c r="L7" s="73" t="s">
        <v>379</v>
      </c>
      <c r="M7" s="74" t="s">
        <v>380</v>
      </c>
      <c r="N7" s="144" t="s">
        <v>381</v>
      </c>
      <c r="O7" s="75" t="s">
        <v>347</v>
      </c>
      <c r="P7" s="75" t="s">
        <v>241</v>
      </c>
    </row>
    <row r="8" spans="2:16" ht="12" customHeight="1">
      <c r="B8" s="76">
        <v>1</v>
      </c>
      <c r="C8" s="316">
        <v>2</v>
      </c>
      <c r="D8" s="317"/>
      <c r="E8" s="317"/>
      <c r="F8" s="317"/>
      <c r="G8" s="317"/>
      <c r="H8" s="317"/>
      <c r="I8" s="317"/>
      <c r="J8" s="318"/>
      <c r="K8" s="77"/>
      <c r="L8" s="78">
        <v>3</v>
      </c>
      <c r="M8" s="79">
        <v>4</v>
      </c>
      <c r="N8" s="145">
        <v>5</v>
      </c>
      <c r="O8" s="80">
        <v>6</v>
      </c>
      <c r="P8" s="80">
        <v>7</v>
      </c>
    </row>
    <row r="9" spans="2:18" ht="13.5" customHeight="1">
      <c r="B9" s="217"/>
      <c r="C9" s="332" t="s">
        <v>300</v>
      </c>
      <c r="D9" s="333"/>
      <c r="E9" s="333"/>
      <c r="F9" s="333"/>
      <c r="G9" s="333"/>
      <c r="H9" s="333"/>
      <c r="I9" s="333"/>
      <c r="J9" s="334"/>
      <c r="K9" s="218"/>
      <c r="L9" s="219">
        <f>L10+L34</f>
        <v>1046101.6600000001</v>
      </c>
      <c r="M9" s="219">
        <f>M10+M34</f>
        <v>1268044.98</v>
      </c>
      <c r="N9" s="219">
        <f>N10+N34</f>
        <v>1176385.4200000002</v>
      </c>
      <c r="O9" s="220">
        <f>SUM(N9/L9)*100</f>
        <v>112.45421596979399</v>
      </c>
      <c r="P9" s="220">
        <f>SUM(N9/M9)*100</f>
        <v>92.7715844906385</v>
      </c>
      <c r="R9" s="209"/>
    </row>
    <row r="10" spans="2:16" ht="12.75" customHeight="1">
      <c r="B10" s="82">
        <v>6</v>
      </c>
      <c r="C10" s="294" t="s">
        <v>301</v>
      </c>
      <c r="D10" s="295"/>
      <c r="E10" s="295"/>
      <c r="F10" s="295"/>
      <c r="G10" s="295"/>
      <c r="H10" s="295"/>
      <c r="I10" s="295"/>
      <c r="J10" s="295"/>
      <c r="K10" s="296"/>
      <c r="L10" s="84">
        <f>(L11+L21+L24+L31)</f>
        <v>1046101.6600000001</v>
      </c>
      <c r="M10" s="84">
        <f>(M11+M21+M24+M31)</f>
        <v>1268044.98</v>
      </c>
      <c r="N10" s="84">
        <f>SUM(N11+N21+N24+N31)</f>
        <v>1176385.4200000002</v>
      </c>
      <c r="O10" s="81">
        <f aca="true" t="shared" si="0" ref="O10:O33">SUM(N10/L10)*100</f>
        <v>112.45421596979399</v>
      </c>
      <c r="P10" s="81">
        <f aca="true" t="shared" si="1" ref="P10:P34">SUM(N10/M10)*100</f>
        <v>92.7715844906385</v>
      </c>
    </row>
    <row r="11" spans="2:16" ht="12.75" customHeight="1">
      <c r="B11" s="85">
        <v>63</v>
      </c>
      <c r="C11" s="292" t="s">
        <v>302</v>
      </c>
      <c r="D11" s="297"/>
      <c r="E11" s="297"/>
      <c r="F11" s="297"/>
      <c r="G11" s="297"/>
      <c r="H11" s="297"/>
      <c r="I11" s="297"/>
      <c r="J11" s="297"/>
      <c r="K11" s="298"/>
      <c r="L11" s="86">
        <f>L13+L15+L18</f>
        <v>952266.14</v>
      </c>
      <c r="M11" s="86">
        <f>M13+M15+M18</f>
        <v>1189579.25</v>
      </c>
      <c r="N11" s="86">
        <f>N13+N15+N18</f>
        <v>1096245.29</v>
      </c>
      <c r="O11" s="81">
        <f t="shared" si="0"/>
        <v>115.11963346717337</v>
      </c>
      <c r="P11" s="81">
        <f t="shared" si="1"/>
        <v>92.15403597532489</v>
      </c>
    </row>
    <row r="12" spans="2:16" ht="12.75" customHeight="1">
      <c r="B12" s="87">
        <v>6331</v>
      </c>
      <c r="C12" s="283" t="s">
        <v>378</v>
      </c>
      <c r="D12" s="284"/>
      <c r="E12" s="284"/>
      <c r="F12" s="284"/>
      <c r="G12" s="284"/>
      <c r="H12" s="284"/>
      <c r="I12" s="284"/>
      <c r="J12" s="285"/>
      <c r="K12" s="190"/>
      <c r="L12" s="94"/>
      <c r="M12" s="94"/>
      <c r="N12" s="94"/>
      <c r="O12" s="81"/>
      <c r="P12" s="81"/>
    </row>
    <row r="13" spans="2:16" ht="12.75" customHeight="1">
      <c r="B13" s="87">
        <v>634</v>
      </c>
      <c r="C13" s="290" t="s">
        <v>303</v>
      </c>
      <c r="D13" s="291"/>
      <c r="E13" s="291"/>
      <c r="F13" s="291"/>
      <c r="G13" s="291"/>
      <c r="H13" s="291"/>
      <c r="I13" s="291"/>
      <c r="J13" s="291"/>
      <c r="K13" s="299"/>
      <c r="L13" s="88">
        <f>L14</f>
        <v>0</v>
      </c>
      <c r="M13" s="88">
        <f>M14</f>
        <v>27829.13</v>
      </c>
      <c r="N13" s="88">
        <f>N14</f>
        <v>0</v>
      </c>
      <c r="O13" s="81"/>
      <c r="P13" s="81"/>
    </row>
    <row r="14" spans="2:16" ht="12.75" customHeight="1">
      <c r="B14" s="90">
        <v>6341</v>
      </c>
      <c r="C14" s="287" t="s">
        <v>304</v>
      </c>
      <c r="D14" s="300"/>
      <c r="E14" s="300"/>
      <c r="F14" s="300"/>
      <c r="G14" s="300"/>
      <c r="H14" s="300"/>
      <c r="I14" s="300"/>
      <c r="J14" s="300"/>
      <c r="K14" s="301"/>
      <c r="L14" s="92">
        <v>0</v>
      </c>
      <c r="M14" s="93">
        <v>27829.13</v>
      </c>
      <c r="N14" s="93">
        <v>0</v>
      </c>
      <c r="O14" s="81"/>
      <c r="P14" s="81"/>
    </row>
    <row r="15" spans="2:16" ht="12.75" customHeight="1">
      <c r="B15" s="87">
        <v>636</v>
      </c>
      <c r="C15" s="290" t="s">
        <v>305</v>
      </c>
      <c r="D15" s="291"/>
      <c r="E15" s="291"/>
      <c r="F15" s="291"/>
      <c r="G15" s="291"/>
      <c r="H15" s="291"/>
      <c r="I15" s="291"/>
      <c r="J15" s="291"/>
      <c r="K15" s="299"/>
      <c r="L15" s="94">
        <f>L16+L17</f>
        <v>952266.14</v>
      </c>
      <c r="M15" s="94">
        <f>M16+M17</f>
        <v>1161750.12</v>
      </c>
      <c r="N15" s="94">
        <f>N16+N17</f>
        <v>1096245.29</v>
      </c>
      <c r="O15" s="81">
        <f t="shared" si="0"/>
        <v>115.11963346717337</v>
      </c>
      <c r="P15" s="81">
        <f t="shared" si="1"/>
        <v>94.36153877909649</v>
      </c>
    </row>
    <row r="16" spans="2:16" ht="12.75" customHeight="1">
      <c r="B16" s="90">
        <v>6361</v>
      </c>
      <c r="C16" s="287" t="s">
        <v>306</v>
      </c>
      <c r="D16" s="300"/>
      <c r="E16" s="300"/>
      <c r="F16" s="300"/>
      <c r="G16" s="300"/>
      <c r="H16" s="300"/>
      <c r="I16" s="300"/>
      <c r="J16" s="300"/>
      <c r="K16" s="301"/>
      <c r="L16" s="95">
        <v>952266.14</v>
      </c>
      <c r="M16" s="99">
        <v>1146540.12</v>
      </c>
      <c r="N16" s="93">
        <v>1096245.29</v>
      </c>
      <c r="O16" s="81">
        <f t="shared" si="0"/>
        <v>115.11963346717337</v>
      </c>
      <c r="P16" s="81">
        <f t="shared" si="1"/>
        <v>95.61333885115158</v>
      </c>
    </row>
    <row r="17" spans="2:16" ht="12.75" customHeight="1">
      <c r="B17" s="90">
        <v>6362</v>
      </c>
      <c r="C17" s="327" t="s">
        <v>343</v>
      </c>
      <c r="D17" s="328"/>
      <c r="E17" s="328"/>
      <c r="F17" s="328"/>
      <c r="G17" s="328"/>
      <c r="H17" s="328"/>
      <c r="I17" s="328"/>
      <c r="J17" s="329"/>
      <c r="K17" s="91"/>
      <c r="L17" s="95">
        <v>0</v>
      </c>
      <c r="M17" s="99">
        <v>15210</v>
      </c>
      <c r="N17" s="93"/>
      <c r="O17" s="81"/>
      <c r="P17" s="81"/>
    </row>
    <row r="18" spans="2:16" ht="12.75" customHeight="1">
      <c r="B18" s="87">
        <v>638</v>
      </c>
      <c r="C18" s="290" t="s">
        <v>307</v>
      </c>
      <c r="D18" s="291"/>
      <c r="E18" s="291"/>
      <c r="F18" s="291"/>
      <c r="G18" s="291"/>
      <c r="H18" s="291"/>
      <c r="I18" s="291"/>
      <c r="J18" s="291"/>
      <c r="K18" s="96"/>
      <c r="L18" s="89">
        <f>SUM(L19:L20)</f>
        <v>0</v>
      </c>
      <c r="M18" s="89">
        <f>SUM(M19:M20)</f>
        <v>0</v>
      </c>
      <c r="N18" s="89">
        <f>N19+N20</f>
        <v>0</v>
      </c>
      <c r="O18" s="81"/>
      <c r="P18" s="81"/>
    </row>
    <row r="19" spans="2:17" ht="12.75" customHeight="1">
      <c r="B19" s="97">
        <v>6381</v>
      </c>
      <c r="C19" s="287" t="s">
        <v>308</v>
      </c>
      <c r="D19" s="300"/>
      <c r="E19" s="300"/>
      <c r="F19" s="300"/>
      <c r="G19" s="300"/>
      <c r="H19" s="300"/>
      <c r="I19" s="300"/>
      <c r="J19" s="300"/>
      <c r="K19" s="98"/>
      <c r="L19" s="221"/>
      <c r="M19" s="99"/>
      <c r="N19" s="99"/>
      <c r="O19" s="81"/>
      <c r="P19" s="81"/>
      <c r="Q19" s="112"/>
    </row>
    <row r="20" spans="2:16" ht="12.75" customHeight="1">
      <c r="B20" s="97">
        <v>6382</v>
      </c>
      <c r="C20" s="287" t="s">
        <v>309</v>
      </c>
      <c r="D20" s="300"/>
      <c r="E20" s="300"/>
      <c r="F20" s="300"/>
      <c r="G20" s="300"/>
      <c r="H20" s="300"/>
      <c r="I20" s="300"/>
      <c r="J20" s="300"/>
      <c r="K20" s="98"/>
      <c r="L20" s="92">
        <v>0</v>
      </c>
      <c r="M20" s="99">
        <v>0</v>
      </c>
      <c r="N20" s="99">
        <v>0</v>
      </c>
      <c r="O20" s="81"/>
      <c r="P20" s="81"/>
    </row>
    <row r="21" spans="2:16" ht="12.75" customHeight="1">
      <c r="B21" s="85">
        <v>65</v>
      </c>
      <c r="C21" s="292" t="s">
        <v>310</v>
      </c>
      <c r="D21" s="297"/>
      <c r="E21" s="297"/>
      <c r="F21" s="297"/>
      <c r="G21" s="297"/>
      <c r="H21" s="297"/>
      <c r="I21" s="297"/>
      <c r="J21" s="297"/>
      <c r="K21" s="298"/>
      <c r="L21" s="86">
        <f aca="true" t="shared" si="2" ref="L21:N22">L22</f>
        <v>2746.27</v>
      </c>
      <c r="M21" s="86">
        <f t="shared" si="2"/>
        <v>6636.14</v>
      </c>
      <c r="N21" s="86">
        <f t="shared" si="2"/>
        <v>5423</v>
      </c>
      <c r="O21" s="81">
        <f t="shared" si="0"/>
        <v>197.46783819507914</v>
      </c>
      <c r="P21" s="81">
        <f t="shared" si="1"/>
        <v>81.71919218099679</v>
      </c>
    </row>
    <row r="22" spans="2:16" ht="12.75" customHeight="1">
      <c r="B22" s="87">
        <v>652</v>
      </c>
      <c r="C22" s="290" t="s">
        <v>311</v>
      </c>
      <c r="D22" s="291"/>
      <c r="E22" s="291"/>
      <c r="F22" s="291"/>
      <c r="G22" s="291"/>
      <c r="H22" s="291"/>
      <c r="I22" s="291"/>
      <c r="J22" s="291"/>
      <c r="K22" s="299"/>
      <c r="L22" s="94">
        <f t="shared" si="2"/>
        <v>2746.27</v>
      </c>
      <c r="M22" s="89">
        <f t="shared" si="2"/>
        <v>6636.14</v>
      </c>
      <c r="N22" s="89">
        <f t="shared" si="2"/>
        <v>5423</v>
      </c>
      <c r="O22" s="81">
        <f t="shared" si="0"/>
        <v>197.46783819507914</v>
      </c>
      <c r="P22" s="81">
        <f t="shared" si="1"/>
        <v>81.71919218099679</v>
      </c>
    </row>
    <row r="23" spans="2:16" ht="12.75" customHeight="1">
      <c r="B23" s="90">
        <v>6526</v>
      </c>
      <c r="C23" s="287" t="s">
        <v>312</v>
      </c>
      <c r="D23" s="300"/>
      <c r="E23" s="300"/>
      <c r="F23" s="300"/>
      <c r="G23" s="300"/>
      <c r="H23" s="300"/>
      <c r="I23" s="300"/>
      <c r="J23" s="300"/>
      <c r="K23" s="301"/>
      <c r="L23" s="95">
        <v>2746.27</v>
      </c>
      <c r="M23" s="99">
        <v>6636.14</v>
      </c>
      <c r="N23" s="93">
        <v>5423</v>
      </c>
      <c r="O23" s="81">
        <f t="shared" si="0"/>
        <v>197.46783819507914</v>
      </c>
      <c r="P23" s="81">
        <f t="shared" si="1"/>
        <v>81.71919218099679</v>
      </c>
    </row>
    <row r="24" spans="2:16" ht="12.75" customHeight="1">
      <c r="B24" s="85">
        <v>66</v>
      </c>
      <c r="C24" s="292" t="s">
        <v>313</v>
      </c>
      <c r="D24" s="297"/>
      <c r="E24" s="297"/>
      <c r="F24" s="297"/>
      <c r="G24" s="297"/>
      <c r="H24" s="297"/>
      <c r="I24" s="297"/>
      <c r="J24" s="297"/>
      <c r="K24" s="298"/>
      <c r="L24" s="86">
        <f>L25+L28</f>
        <v>1139.43</v>
      </c>
      <c r="M24" s="86">
        <f>M25+M28</f>
        <v>1194.51</v>
      </c>
      <c r="N24" s="86">
        <f>N25+N28</f>
        <v>1355.3700000000001</v>
      </c>
      <c r="O24" s="81">
        <f t="shared" si="0"/>
        <v>118.95158105368475</v>
      </c>
      <c r="P24" s="81">
        <f t="shared" si="1"/>
        <v>113.46660973955849</v>
      </c>
    </row>
    <row r="25" spans="2:16" ht="12.75" customHeight="1">
      <c r="B25" s="87">
        <v>661</v>
      </c>
      <c r="C25" s="290" t="s">
        <v>313</v>
      </c>
      <c r="D25" s="291"/>
      <c r="E25" s="291"/>
      <c r="F25" s="291"/>
      <c r="G25" s="291"/>
      <c r="H25" s="291"/>
      <c r="I25" s="291"/>
      <c r="J25" s="291"/>
      <c r="K25" s="299"/>
      <c r="L25" s="94">
        <f>L26+L27</f>
        <v>1139.43</v>
      </c>
      <c r="M25" s="94">
        <f>M26+M27</f>
        <v>1194.51</v>
      </c>
      <c r="N25" s="94">
        <f>N26+N27</f>
        <v>1355.3700000000001</v>
      </c>
      <c r="O25" s="81">
        <f t="shared" si="0"/>
        <v>118.95158105368475</v>
      </c>
      <c r="P25" s="81">
        <f t="shared" si="1"/>
        <v>113.46660973955849</v>
      </c>
    </row>
    <row r="26" spans="2:16" ht="12.75" customHeight="1">
      <c r="B26" s="97">
        <v>6614</v>
      </c>
      <c r="C26" s="320" t="s">
        <v>313</v>
      </c>
      <c r="D26" s="321"/>
      <c r="E26" s="321"/>
      <c r="F26" s="321"/>
      <c r="G26" s="321"/>
      <c r="H26" s="321"/>
      <c r="I26" s="321"/>
      <c r="J26" s="322"/>
      <c r="K26" s="100"/>
      <c r="L26" s="101">
        <v>0</v>
      </c>
      <c r="M26" s="99"/>
      <c r="N26" s="99">
        <v>157.71</v>
      </c>
      <c r="O26" s="81"/>
      <c r="P26" s="81" t="e">
        <f t="shared" si="1"/>
        <v>#DIV/0!</v>
      </c>
    </row>
    <row r="27" spans="2:16" ht="12.75" customHeight="1">
      <c r="B27" s="97">
        <v>6615</v>
      </c>
      <c r="C27" s="302" t="s">
        <v>314</v>
      </c>
      <c r="D27" s="303"/>
      <c r="E27" s="303"/>
      <c r="F27" s="303"/>
      <c r="G27" s="303"/>
      <c r="H27" s="303"/>
      <c r="I27" s="303"/>
      <c r="J27" s="303"/>
      <c r="K27" s="323"/>
      <c r="L27" s="95">
        <v>1139.43</v>
      </c>
      <c r="M27" s="99">
        <v>1194.51</v>
      </c>
      <c r="N27" s="99">
        <v>1197.66</v>
      </c>
      <c r="O27" s="81">
        <f t="shared" si="0"/>
        <v>105.11044996182302</v>
      </c>
      <c r="P27" s="81">
        <f t="shared" si="1"/>
        <v>100.26370645704097</v>
      </c>
    </row>
    <row r="28" spans="2:16" ht="12.75" customHeight="1">
      <c r="B28" s="87">
        <v>663</v>
      </c>
      <c r="C28" s="290" t="s">
        <v>315</v>
      </c>
      <c r="D28" s="291"/>
      <c r="E28" s="291"/>
      <c r="F28" s="291"/>
      <c r="G28" s="291"/>
      <c r="H28" s="291"/>
      <c r="I28" s="291"/>
      <c r="J28" s="291"/>
      <c r="K28" s="299"/>
      <c r="L28" s="94">
        <f>L29+L30</f>
        <v>0</v>
      </c>
      <c r="M28" s="94">
        <f>M29+M30</f>
        <v>0</v>
      </c>
      <c r="N28" s="94">
        <f>N29+N30</f>
        <v>0</v>
      </c>
      <c r="O28" s="81"/>
      <c r="P28" s="81"/>
    </row>
    <row r="29" spans="2:16" ht="12.75" customHeight="1">
      <c r="B29" s="97">
        <v>6631</v>
      </c>
      <c r="C29" s="302" t="s">
        <v>316</v>
      </c>
      <c r="D29" s="303"/>
      <c r="E29" s="303"/>
      <c r="F29" s="303"/>
      <c r="G29" s="303"/>
      <c r="H29" s="303"/>
      <c r="I29" s="303"/>
      <c r="J29" s="303"/>
      <c r="K29" s="323"/>
      <c r="L29" s="95">
        <v>0</v>
      </c>
      <c r="M29" s="99">
        <v>0</v>
      </c>
      <c r="N29" s="99">
        <v>0</v>
      </c>
      <c r="O29" s="81"/>
      <c r="P29" s="81"/>
    </row>
    <row r="30" spans="2:16" ht="12.75" customHeight="1">
      <c r="B30" s="97">
        <v>6632</v>
      </c>
      <c r="C30" s="320" t="s">
        <v>384</v>
      </c>
      <c r="D30" s="321"/>
      <c r="E30" s="321"/>
      <c r="F30" s="321"/>
      <c r="G30" s="321"/>
      <c r="H30" s="321"/>
      <c r="I30" s="321"/>
      <c r="J30" s="321"/>
      <c r="K30" s="211"/>
      <c r="L30" s="95"/>
      <c r="M30" s="210">
        <v>0</v>
      </c>
      <c r="N30" s="210">
        <v>0</v>
      </c>
      <c r="O30" s="81"/>
      <c r="P30" s="81"/>
    </row>
    <row r="31" spans="2:16" ht="12.75" customHeight="1">
      <c r="B31" s="85">
        <v>67</v>
      </c>
      <c r="C31" s="324" t="s">
        <v>317</v>
      </c>
      <c r="D31" s="325"/>
      <c r="E31" s="325"/>
      <c r="F31" s="325"/>
      <c r="G31" s="325"/>
      <c r="H31" s="325"/>
      <c r="I31" s="325"/>
      <c r="J31" s="325"/>
      <c r="K31" s="326"/>
      <c r="L31" s="86">
        <f aca="true" t="shared" si="3" ref="L31:N32">L32</f>
        <v>89949.82</v>
      </c>
      <c r="M31" s="86">
        <f t="shared" si="3"/>
        <v>70635.08</v>
      </c>
      <c r="N31" s="86">
        <f t="shared" si="3"/>
        <v>73361.76</v>
      </c>
      <c r="O31" s="81">
        <f t="shared" si="0"/>
        <v>81.55854008379337</v>
      </c>
      <c r="P31" s="81"/>
    </row>
    <row r="32" spans="2:16" ht="12.75" customHeight="1">
      <c r="B32" s="87">
        <v>671</v>
      </c>
      <c r="C32" s="290" t="s">
        <v>318</v>
      </c>
      <c r="D32" s="309"/>
      <c r="E32" s="309"/>
      <c r="F32" s="309"/>
      <c r="G32" s="309"/>
      <c r="H32" s="309"/>
      <c r="I32" s="309"/>
      <c r="J32" s="309"/>
      <c r="K32" s="102"/>
      <c r="L32" s="94">
        <f t="shared" si="3"/>
        <v>89949.82</v>
      </c>
      <c r="M32" s="94">
        <f t="shared" si="3"/>
        <v>70635.08</v>
      </c>
      <c r="N32" s="94">
        <f t="shared" si="3"/>
        <v>73361.76</v>
      </c>
      <c r="O32" s="81">
        <f t="shared" si="0"/>
        <v>81.55854008379337</v>
      </c>
      <c r="P32" s="81"/>
    </row>
    <row r="33" spans="2:16" ht="12.75" customHeight="1">
      <c r="B33" s="103">
        <v>6711</v>
      </c>
      <c r="C33" s="310" t="s">
        <v>319</v>
      </c>
      <c r="D33" s="311"/>
      <c r="E33" s="311"/>
      <c r="F33" s="311"/>
      <c r="G33" s="311"/>
      <c r="H33" s="311"/>
      <c r="I33" s="311"/>
      <c r="J33" s="311"/>
      <c r="K33" s="104"/>
      <c r="L33" s="95">
        <v>89949.82</v>
      </c>
      <c r="M33" s="105">
        <v>70635.08</v>
      </c>
      <c r="N33" s="105">
        <v>73361.76</v>
      </c>
      <c r="O33" s="81">
        <f t="shared" si="0"/>
        <v>81.55854008379337</v>
      </c>
      <c r="P33" s="81"/>
    </row>
    <row r="34" spans="2:16" ht="12.75" customHeight="1" thickBot="1">
      <c r="B34" s="106">
        <v>9221</v>
      </c>
      <c r="C34" s="312" t="s">
        <v>320</v>
      </c>
      <c r="D34" s="313"/>
      <c r="E34" s="313"/>
      <c r="F34" s="313"/>
      <c r="G34" s="313"/>
      <c r="H34" s="313"/>
      <c r="I34" s="313"/>
      <c r="J34" s="314"/>
      <c r="K34" s="107"/>
      <c r="L34" s="108"/>
      <c r="M34" s="109"/>
      <c r="N34" s="109"/>
      <c r="O34" s="81"/>
      <c r="P34" s="81" t="e">
        <f t="shared" si="1"/>
        <v>#DIV/0!</v>
      </c>
    </row>
    <row r="35" spans="2:15" ht="84.75" customHeight="1" thickBot="1">
      <c r="B35" s="110"/>
      <c r="C35" s="110"/>
      <c r="D35" s="111"/>
      <c r="E35" s="111"/>
      <c r="F35" s="111"/>
      <c r="G35" s="111"/>
      <c r="H35" s="111"/>
      <c r="I35" s="111"/>
      <c r="J35" s="111"/>
      <c r="K35" s="112"/>
      <c r="L35" s="113"/>
      <c r="M35" s="114"/>
      <c r="N35" s="114"/>
      <c r="O35" s="114"/>
    </row>
    <row r="36" spans="2:12" ht="15" customHeight="1" hidden="1" thickBot="1">
      <c r="B36" s="69"/>
      <c r="C36" s="68"/>
      <c r="D36" s="68"/>
      <c r="E36" s="68" t="s">
        <v>321</v>
      </c>
      <c r="F36" s="68"/>
      <c r="G36" s="68"/>
      <c r="H36" s="68"/>
      <c r="I36" s="68"/>
      <c r="J36" s="68"/>
      <c r="K36" s="68"/>
      <c r="L36" s="68"/>
    </row>
    <row r="37" spans="2:16" ht="46.5" customHeight="1">
      <c r="B37" s="71" t="s">
        <v>298</v>
      </c>
      <c r="C37" s="315" t="s">
        <v>344</v>
      </c>
      <c r="D37" s="315"/>
      <c r="E37" s="315"/>
      <c r="F37" s="315"/>
      <c r="G37" s="315"/>
      <c r="H37" s="315"/>
      <c r="I37" s="315"/>
      <c r="J37" s="315"/>
      <c r="K37" s="72"/>
      <c r="L37" s="73" t="s">
        <v>379</v>
      </c>
      <c r="M37" s="74" t="s">
        <v>380</v>
      </c>
      <c r="N37" s="144" t="s">
        <v>381</v>
      </c>
      <c r="O37" s="75" t="s">
        <v>347</v>
      </c>
      <c r="P37" s="75" t="s">
        <v>241</v>
      </c>
    </row>
    <row r="38" spans="2:16" ht="11.25" customHeight="1">
      <c r="B38" s="76">
        <v>1</v>
      </c>
      <c r="C38" s="316">
        <v>2</v>
      </c>
      <c r="D38" s="317"/>
      <c r="E38" s="317"/>
      <c r="F38" s="317"/>
      <c r="G38" s="317"/>
      <c r="H38" s="317"/>
      <c r="I38" s="317"/>
      <c r="J38" s="318"/>
      <c r="K38" s="77"/>
      <c r="L38" s="78">
        <v>3</v>
      </c>
      <c r="M38" s="79">
        <v>4</v>
      </c>
      <c r="N38" s="145">
        <v>5</v>
      </c>
      <c r="O38" s="80">
        <v>6</v>
      </c>
      <c r="P38" s="80">
        <v>7</v>
      </c>
    </row>
    <row r="39" spans="2:18" s="69" customFormat="1" ht="12.75" customHeight="1">
      <c r="B39" s="212"/>
      <c r="C39" s="319" t="s">
        <v>322</v>
      </c>
      <c r="D39" s="319"/>
      <c r="E39" s="319"/>
      <c r="F39" s="319"/>
      <c r="G39" s="319"/>
      <c r="H39" s="319"/>
      <c r="I39" s="319"/>
      <c r="J39" s="319"/>
      <c r="K39" s="213"/>
      <c r="L39" s="214">
        <f>L40+L90</f>
        <v>1039552.8200000001</v>
      </c>
      <c r="M39" s="214">
        <f>M40+M90+M110</f>
        <v>1268044.98</v>
      </c>
      <c r="N39" s="214">
        <f>N40+N90</f>
        <v>1203280.26</v>
      </c>
      <c r="O39" s="215">
        <f>SUM(N39/L39)*100</f>
        <v>115.74979518597237</v>
      </c>
      <c r="P39" s="215">
        <f>SUM(N39/M39)*100</f>
        <v>94.89255341715086</v>
      </c>
      <c r="R39" s="216"/>
    </row>
    <row r="40" spans="2:19" s="69" customFormat="1" ht="12.75" customHeight="1">
      <c r="B40" s="82" t="s">
        <v>323</v>
      </c>
      <c r="C40" s="294" t="s">
        <v>324</v>
      </c>
      <c r="D40" s="295"/>
      <c r="E40" s="295"/>
      <c r="F40" s="295"/>
      <c r="G40" s="295"/>
      <c r="H40" s="295"/>
      <c r="I40" s="295"/>
      <c r="J40" s="295"/>
      <c r="K40" s="296"/>
      <c r="L40" s="83">
        <f>L41+L51+L83+L87</f>
        <v>1023891.8800000001</v>
      </c>
      <c r="M40" s="83">
        <f>M41+M51+M83+M87</f>
        <v>1252569.53</v>
      </c>
      <c r="N40" s="83">
        <f>N41+N51+N83+N87</f>
        <v>1186790.66</v>
      </c>
      <c r="O40" s="115">
        <f aca="true" t="shared" si="4" ref="O40:O106">SUM(N40/L40)*100</f>
        <v>115.90976383170455</v>
      </c>
      <c r="P40" s="115">
        <f aca="true" t="shared" si="5" ref="P40:P106">SUM(N40/M40)*100</f>
        <v>94.74848553916205</v>
      </c>
      <c r="S40"/>
    </row>
    <row r="41" spans="2:16" s="69" customFormat="1" ht="12.75" customHeight="1">
      <c r="B41" s="85">
        <v>31</v>
      </c>
      <c r="C41" s="292" t="s">
        <v>235</v>
      </c>
      <c r="D41" s="297"/>
      <c r="E41" s="297"/>
      <c r="F41" s="297"/>
      <c r="G41" s="297"/>
      <c r="H41" s="297"/>
      <c r="I41" s="297"/>
      <c r="J41" s="297"/>
      <c r="K41" s="298"/>
      <c r="L41" s="116">
        <f>L42+L45+L47</f>
        <v>916066.5700000001</v>
      </c>
      <c r="M41" s="116">
        <f>M42+M45+M47</f>
        <v>1070352.09</v>
      </c>
      <c r="N41" s="116">
        <f>N42+N45+N47</f>
        <v>1049078.65</v>
      </c>
      <c r="O41" s="115">
        <f t="shared" si="4"/>
        <v>114.51991420230516</v>
      </c>
      <c r="P41" s="115">
        <f t="shared" si="5"/>
        <v>98.01248204224086</v>
      </c>
    </row>
    <row r="42" spans="2:16" ht="12.75" customHeight="1">
      <c r="B42" s="87">
        <v>311</v>
      </c>
      <c r="C42" s="290" t="s">
        <v>325</v>
      </c>
      <c r="D42" s="307"/>
      <c r="E42" s="307"/>
      <c r="F42" s="307"/>
      <c r="G42" s="307"/>
      <c r="H42" s="307"/>
      <c r="I42" s="307"/>
      <c r="J42" s="307"/>
      <c r="K42" s="308"/>
      <c r="L42" s="118">
        <f>L43+L44</f>
        <v>714718.53</v>
      </c>
      <c r="M42" s="118">
        <f>M43+M44</f>
        <v>852599.51</v>
      </c>
      <c r="N42" s="118">
        <f>N43+N44</f>
        <v>816425.5</v>
      </c>
      <c r="O42" s="115">
        <f t="shared" si="4"/>
        <v>114.23035303142343</v>
      </c>
      <c r="P42" s="115">
        <f t="shared" si="5"/>
        <v>95.75720961885142</v>
      </c>
    </row>
    <row r="43" spans="2:16" ht="12.75" customHeight="1">
      <c r="B43" s="90">
        <v>3111</v>
      </c>
      <c r="C43" s="287" t="s">
        <v>96</v>
      </c>
      <c r="D43" s="300"/>
      <c r="E43" s="300"/>
      <c r="F43" s="300"/>
      <c r="G43" s="300"/>
      <c r="H43" s="300"/>
      <c r="I43" s="300"/>
      <c r="J43" s="300"/>
      <c r="K43" s="301"/>
      <c r="L43" s="119">
        <v>704355.1</v>
      </c>
      <c r="M43" s="67">
        <v>852599.51</v>
      </c>
      <c r="N43" s="146">
        <v>802799.37</v>
      </c>
      <c r="O43" s="115">
        <f t="shared" si="4"/>
        <v>113.97651127960881</v>
      </c>
      <c r="P43" s="115">
        <f t="shared" si="5"/>
        <v>94.15902315027134</v>
      </c>
    </row>
    <row r="44" spans="2:16" ht="12.75" customHeight="1">
      <c r="B44" s="90" t="s">
        <v>97</v>
      </c>
      <c r="C44" s="287" t="s">
        <v>99</v>
      </c>
      <c r="D44" s="300"/>
      <c r="E44" s="300"/>
      <c r="F44" s="300"/>
      <c r="G44" s="300"/>
      <c r="H44" s="300"/>
      <c r="I44" s="300"/>
      <c r="J44" s="300"/>
      <c r="K44" s="301"/>
      <c r="L44" s="119">
        <v>10363.43</v>
      </c>
      <c r="M44" s="67">
        <v>0</v>
      </c>
      <c r="N44" s="146">
        <v>13626.13</v>
      </c>
      <c r="O44" s="115">
        <f t="shared" si="4"/>
        <v>131.48281987720281</v>
      </c>
      <c r="P44" s="115" t="e">
        <f t="shared" si="5"/>
        <v>#DIV/0!</v>
      </c>
    </row>
    <row r="45" spans="2:16" ht="12.75" customHeight="1">
      <c r="B45" s="87">
        <v>312</v>
      </c>
      <c r="C45" s="290" t="s">
        <v>9</v>
      </c>
      <c r="D45" s="291"/>
      <c r="E45" s="291"/>
      <c r="F45" s="291"/>
      <c r="G45" s="291"/>
      <c r="H45" s="291"/>
      <c r="I45" s="291"/>
      <c r="J45" s="291"/>
      <c r="K45" s="102"/>
      <c r="L45" s="118">
        <f>L46</f>
        <v>84316.27</v>
      </c>
      <c r="M45" s="118">
        <f>M46</f>
        <v>82388.12</v>
      </c>
      <c r="N45" s="118">
        <f>N46</f>
        <v>98227.95</v>
      </c>
      <c r="O45" s="115">
        <f t="shared" si="4"/>
        <v>116.49940159829175</v>
      </c>
      <c r="P45" s="115">
        <f t="shared" si="5"/>
        <v>119.2258665448368</v>
      </c>
    </row>
    <row r="46" spans="2:16" ht="12.75" customHeight="1">
      <c r="B46" s="97">
        <v>3121</v>
      </c>
      <c r="C46" s="287" t="s">
        <v>9</v>
      </c>
      <c r="D46" s="300"/>
      <c r="E46" s="300"/>
      <c r="F46" s="300"/>
      <c r="G46" s="300"/>
      <c r="H46" s="300"/>
      <c r="I46" s="300"/>
      <c r="J46" s="300"/>
      <c r="K46" s="98"/>
      <c r="L46" s="120">
        <v>84316.27</v>
      </c>
      <c r="M46" s="121">
        <v>82388.12</v>
      </c>
      <c r="N46" s="147">
        <v>98227.95</v>
      </c>
      <c r="O46" s="115">
        <f t="shared" si="4"/>
        <v>116.49940159829175</v>
      </c>
      <c r="P46" s="115">
        <f t="shared" si="5"/>
        <v>119.2258665448368</v>
      </c>
    </row>
    <row r="47" spans="2:16" ht="12.75" customHeight="1">
      <c r="B47" s="87">
        <v>313</v>
      </c>
      <c r="C47" s="290" t="s">
        <v>245</v>
      </c>
      <c r="D47" s="307"/>
      <c r="E47" s="307"/>
      <c r="F47" s="307"/>
      <c r="G47" s="307"/>
      <c r="H47" s="307"/>
      <c r="I47" s="307"/>
      <c r="J47" s="307"/>
      <c r="K47" s="308"/>
      <c r="L47" s="118">
        <f>L48+L49+L50</f>
        <v>117031.77</v>
      </c>
      <c r="M47" s="118">
        <f>M48+M49+M50</f>
        <v>135364.46</v>
      </c>
      <c r="N47" s="118">
        <f>N48+N49+N50</f>
        <v>134425.19999999998</v>
      </c>
      <c r="O47" s="115">
        <f t="shared" si="4"/>
        <v>114.86214384350504</v>
      </c>
      <c r="P47" s="115">
        <f t="shared" si="5"/>
        <v>99.30612510846643</v>
      </c>
    </row>
    <row r="48" spans="2:16" ht="12.75" customHeight="1">
      <c r="B48" s="90" t="s">
        <v>101</v>
      </c>
      <c r="C48" s="287" t="s">
        <v>103</v>
      </c>
      <c r="D48" s="300"/>
      <c r="E48" s="300"/>
      <c r="F48" s="300"/>
      <c r="G48" s="300"/>
      <c r="H48" s="300"/>
      <c r="I48" s="300"/>
      <c r="J48" s="300"/>
      <c r="K48" s="301"/>
      <c r="L48" s="119">
        <v>0</v>
      </c>
      <c r="M48" s="67">
        <v>0</v>
      </c>
      <c r="N48" s="146">
        <v>0</v>
      </c>
      <c r="O48" s="115"/>
      <c r="P48" s="115"/>
    </row>
    <row r="49" spans="2:16" ht="12.75" customHeight="1">
      <c r="B49" s="90" t="s">
        <v>104</v>
      </c>
      <c r="C49" s="287" t="s">
        <v>106</v>
      </c>
      <c r="D49" s="300"/>
      <c r="E49" s="300"/>
      <c r="F49" s="300"/>
      <c r="G49" s="300"/>
      <c r="H49" s="300"/>
      <c r="I49" s="300"/>
      <c r="J49" s="300"/>
      <c r="K49" s="301"/>
      <c r="L49" s="119">
        <v>116849.83</v>
      </c>
      <c r="M49" s="67">
        <v>135154.46</v>
      </c>
      <c r="N49" s="146">
        <v>134216.33</v>
      </c>
      <c r="O49" s="115">
        <f t="shared" si="4"/>
        <v>114.86223813932806</v>
      </c>
      <c r="P49" s="115">
        <f t="shared" si="5"/>
        <v>99.30588306149866</v>
      </c>
    </row>
    <row r="50" spans="2:16" ht="12.75" customHeight="1">
      <c r="B50" s="90" t="s">
        <v>107</v>
      </c>
      <c r="C50" s="287" t="s">
        <v>109</v>
      </c>
      <c r="D50" s="300"/>
      <c r="E50" s="300"/>
      <c r="F50" s="300"/>
      <c r="G50" s="300"/>
      <c r="H50" s="300"/>
      <c r="I50" s="300"/>
      <c r="J50" s="300"/>
      <c r="K50" s="301"/>
      <c r="L50" s="119">
        <v>181.94</v>
      </c>
      <c r="M50" s="67">
        <v>210</v>
      </c>
      <c r="N50" s="146">
        <v>208.87</v>
      </c>
      <c r="O50" s="115"/>
      <c r="P50" s="115"/>
    </row>
    <row r="51" spans="2:16" ht="13.5" customHeight="1">
      <c r="B51" s="85" t="s">
        <v>326</v>
      </c>
      <c r="C51" s="292" t="s">
        <v>236</v>
      </c>
      <c r="D51" s="297"/>
      <c r="E51" s="297"/>
      <c r="F51" s="297"/>
      <c r="G51" s="297"/>
      <c r="H51" s="297"/>
      <c r="I51" s="297"/>
      <c r="J51" s="297"/>
      <c r="K51" s="298"/>
      <c r="L51" s="116">
        <f>L52+L56+L63+L73+L75</f>
        <v>103804.79000000001</v>
      </c>
      <c r="M51" s="116">
        <f>M52+M56+M63+M73+M75</f>
        <v>179387.43999999997</v>
      </c>
      <c r="N51" s="116">
        <f>N52+N56+N63+N73+N75</f>
        <v>132478.03999999998</v>
      </c>
      <c r="O51" s="115">
        <f t="shared" si="4"/>
        <v>127.62228024352244</v>
      </c>
      <c r="P51" s="115">
        <f t="shared" si="5"/>
        <v>73.85023165501443</v>
      </c>
    </row>
    <row r="52" spans="2:16" ht="12.75" customHeight="1">
      <c r="B52" s="87" t="s">
        <v>327</v>
      </c>
      <c r="C52" s="290" t="s">
        <v>237</v>
      </c>
      <c r="D52" s="307"/>
      <c r="E52" s="307"/>
      <c r="F52" s="307"/>
      <c r="G52" s="307"/>
      <c r="H52" s="307"/>
      <c r="I52" s="307"/>
      <c r="J52" s="307"/>
      <c r="K52" s="308"/>
      <c r="L52" s="118">
        <f>L53+L54+L55</f>
        <v>2860.97</v>
      </c>
      <c r="M52" s="118">
        <f>M53+M54+M55</f>
        <v>55831.72</v>
      </c>
      <c r="N52" s="118">
        <f>N53+N54+N55</f>
        <v>3452.04</v>
      </c>
      <c r="O52" s="115">
        <f t="shared" si="4"/>
        <v>120.65977622974027</v>
      </c>
      <c r="P52" s="115">
        <f t="shared" si="5"/>
        <v>6.182936868145921</v>
      </c>
    </row>
    <row r="53" spans="2:16" ht="12.75" customHeight="1">
      <c r="B53" s="90" t="s">
        <v>10</v>
      </c>
      <c r="C53" s="287" t="s">
        <v>12</v>
      </c>
      <c r="D53" s="300"/>
      <c r="E53" s="300"/>
      <c r="F53" s="300"/>
      <c r="G53" s="300"/>
      <c r="H53" s="300"/>
      <c r="I53" s="300"/>
      <c r="J53" s="300"/>
      <c r="K53" s="301"/>
      <c r="L53" s="119">
        <v>2681.79</v>
      </c>
      <c r="M53" s="67">
        <v>4292.58</v>
      </c>
      <c r="N53" s="146">
        <v>3452.04</v>
      </c>
      <c r="O53" s="115">
        <f t="shared" si="4"/>
        <v>128.72148825970712</v>
      </c>
      <c r="P53" s="115">
        <f t="shared" si="5"/>
        <v>80.41876913185078</v>
      </c>
    </row>
    <row r="54" spans="2:16" ht="12.75" customHeight="1">
      <c r="B54" s="90" t="s">
        <v>13</v>
      </c>
      <c r="C54" s="287" t="s">
        <v>173</v>
      </c>
      <c r="D54" s="300"/>
      <c r="E54" s="300"/>
      <c r="F54" s="300"/>
      <c r="G54" s="300"/>
      <c r="H54" s="300"/>
      <c r="I54" s="300"/>
      <c r="J54" s="300"/>
      <c r="K54" s="301"/>
      <c r="L54" s="119">
        <v>0</v>
      </c>
      <c r="M54" s="121">
        <v>51539.14</v>
      </c>
      <c r="N54" s="147">
        <v>0</v>
      </c>
      <c r="O54" s="115" t="e">
        <f t="shared" si="4"/>
        <v>#DIV/0!</v>
      </c>
      <c r="P54" s="115">
        <f t="shared" si="5"/>
        <v>0</v>
      </c>
    </row>
    <row r="55" spans="2:16" ht="13.5" customHeight="1">
      <c r="B55" s="90">
        <v>3214</v>
      </c>
      <c r="C55" s="287" t="s">
        <v>386</v>
      </c>
      <c r="D55" s="300"/>
      <c r="E55" s="300"/>
      <c r="F55" s="300"/>
      <c r="G55" s="300"/>
      <c r="H55" s="300"/>
      <c r="I55" s="300"/>
      <c r="J55" s="300"/>
      <c r="K55" s="301"/>
      <c r="L55" s="119">
        <v>179.18</v>
      </c>
      <c r="M55" s="67">
        <v>0</v>
      </c>
      <c r="N55" s="146">
        <v>0</v>
      </c>
      <c r="O55" s="115">
        <f t="shared" si="4"/>
        <v>0</v>
      </c>
      <c r="P55" s="115" t="e">
        <f t="shared" si="5"/>
        <v>#DIV/0!</v>
      </c>
    </row>
    <row r="56" spans="2:16" ht="12.75" customHeight="1">
      <c r="B56" s="87" t="s">
        <v>328</v>
      </c>
      <c r="C56" s="290" t="s">
        <v>238</v>
      </c>
      <c r="D56" s="307"/>
      <c r="E56" s="307"/>
      <c r="F56" s="307"/>
      <c r="G56" s="307"/>
      <c r="H56" s="307"/>
      <c r="I56" s="307"/>
      <c r="J56" s="307"/>
      <c r="K56" s="308"/>
      <c r="L56" s="118">
        <f>L57+L58+L59+L60+L61+L62</f>
        <v>67394.59000000001</v>
      </c>
      <c r="M56" s="118">
        <f>M57+M58+M59+M60+M61+M62</f>
        <v>85369.26</v>
      </c>
      <c r="N56" s="118">
        <f>N57+N58+N59+N60+N61+N62</f>
        <v>91255.47</v>
      </c>
      <c r="O56" s="115">
        <f t="shared" si="4"/>
        <v>135.40474094433986</v>
      </c>
      <c r="P56" s="115">
        <f t="shared" si="5"/>
        <v>106.89499944125087</v>
      </c>
    </row>
    <row r="57" spans="2:16" ht="12.75" customHeight="1">
      <c r="B57" s="90" t="s">
        <v>19</v>
      </c>
      <c r="C57" s="287" t="s">
        <v>21</v>
      </c>
      <c r="D57" s="300"/>
      <c r="E57" s="300"/>
      <c r="F57" s="300"/>
      <c r="G57" s="300"/>
      <c r="H57" s="300"/>
      <c r="I57" s="300"/>
      <c r="J57" s="300"/>
      <c r="K57" s="301"/>
      <c r="L57" s="119">
        <v>5874.09</v>
      </c>
      <c r="M57" s="67">
        <v>5308.91</v>
      </c>
      <c r="N57" s="146">
        <v>6189.74</v>
      </c>
      <c r="O57" s="115">
        <f t="shared" si="4"/>
        <v>105.3735982935229</v>
      </c>
      <c r="P57" s="115">
        <f t="shared" si="5"/>
        <v>116.59154138985215</v>
      </c>
    </row>
    <row r="58" spans="2:16" ht="12.75" customHeight="1">
      <c r="B58" s="90">
        <v>3222</v>
      </c>
      <c r="C58" s="304" t="s">
        <v>24</v>
      </c>
      <c r="D58" s="305"/>
      <c r="E58" s="305"/>
      <c r="F58" s="305"/>
      <c r="G58" s="305"/>
      <c r="H58" s="305"/>
      <c r="I58" s="305"/>
      <c r="J58" s="306"/>
      <c r="K58" s="91"/>
      <c r="L58" s="119">
        <v>19307.36</v>
      </c>
      <c r="M58" s="67">
        <v>39710.79</v>
      </c>
      <c r="N58" s="146">
        <v>38566.47</v>
      </c>
      <c r="O58" s="115">
        <f t="shared" si="4"/>
        <v>199.750095300445</v>
      </c>
      <c r="P58" s="115">
        <f t="shared" si="5"/>
        <v>97.1183650589676</v>
      </c>
    </row>
    <row r="59" spans="2:16" ht="12.75">
      <c r="B59" s="90" t="s">
        <v>25</v>
      </c>
      <c r="C59" s="287" t="s">
        <v>27</v>
      </c>
      <c r="D59" s="300"/>
      <c r="E59" s="300"/>
      <c r="F59" s="300"/>
      <c r="G59" s="300"/>
      <c r="H59" s="300"/>
      <c r="I59" s="300"/>
      <c r="J59" s="300"/>
      <c r="K59" s="301"/>
      <c r="L59" s="119">
        <v>41437.29</v>
      </c>
      <c r="M59" s="67">
        <v>39816.84</v>
      </c>
      <c r="N59" s="146">
        <v>45688.07</v>
      </c>
      <c r="O59" s="115">
        <f t="shared" si="4"/>
        <v>110.25834459734214</v>
      </c>
      <c r="P59" s="115">
        <f t="shared" si="5"/>
        <v>114.74559507987074</v>
      </c>
    </row>
    <row r="60" spans="2:16" ht="12.75" customHeight="1">
      <c r="B60" s="90" t="s">
        <v>28</v>
      </c>
      <c r="C60" s="287" t="s">
        <v>30</v>
      </c>
      <c r="D60" s="300"/>
      <c r="E60" s="300"/>
      <c r="F60" s="300"/>
      <c r="G60" s="300"/>
      <c r="H60" s="300"/>
      <c r="I60" s="300"/>
      <c r="J60" s="300"/>
      <c r="K60" s="301"/>
      <c r="L60" s="122">
        <v>0</v>
      </c>
      <c r="M60" s="67">
        <v>0</v>
      </c>
      <c r="N60" s="146">
        <v>0</v>
      </c>
      <c r="O60" s="115"/>
      <c r="P60" s="115"/>
    </row>
    <row r="61" spans="2:16" ht="12.75" customHeight="1">
      <c r="B61" s="90" t="s">
        <v>31</v>
      </c>
      <c r="C61" s="287" t="s">
        <v>33</v>
      </c>
      <c r="D61" s="300"/>
      <c r="E61" s="300"/>
      <c r="F61" s="300"/>
      <c r="G61" s="300"/>
      <c r="H61" s="300"/>
      <c r="I61" s="300"/>
      <c r="J61" s="300"/>
      <c r="K61" s="301"/>
      <c r="L61" s="119">
        <v>677.32</v>
      </c>
      <c r="M61" s="67">
        <v>400</v>
      </c>
      <c r="N61" s="146">
        <v>706.11</v>
      </c>
      <c r="O61" s="115">
        <f t="shared" si="4"/>
        <v>104.25057579873621</v>
      </c>
      <c r="P61" s="115">
        <f t="shared" si="5"/>
        <v>176.5275</v>
      </c>
    </row>
    <row r="62" spans="2:16" ht="12.75" customHeight="1">
      <c r="B62" s="90">
        <v>3227</v>
      </c>
      <c r="C62" s="287" t="s">
        <v>36</v>
      </c>
      <c r="D62" s="300"/>
      <c r="E62" s="300"/>
      <c r="F62" s="300"/>
      <c r="G62" s="300"/>
      <c r="H62" s="300"/>
      <c r="I62" s="300"/>
      <c r="J62" s="300"/>
      <c r="K62" s="91"/>
      <c r="L62" s="119">
        <v>98.53</v>
      </c>
      <c r="M62" s="67">
        <v>132.72</v>
      </c>
      <c r="N62" s="146">
        <v>105.08</v>
      </c>
      <c r="O62" s="115"/>
      <c r="P62" s="115">
        <f t="shared" si="5"/>
        <v>79.17420132610006</v>
      </c>
    </row>
    <row r="63" spans="2:16" ht="12.75" customHeight="1">
      <c r="B63" s="87" t="s">
        <v>329</v>
      </c>
      <c r="C63" s="290" t="s">
        <v>239</v>
      </c>
      <c r="D63" s="307"/>
      <c r="E63" s="307"/>
      <c r="F63" s="307"/>
      <c r="G63" s="307"/>
      <c r="H63" s="307"/>
      <c r="I63" s="307"/>
      <c r="J63" s="307"/>
      <c r="K63" s="308"/>
      <c r="L63" s="118">
        <f>L64+L65+L66+L67+L68+L69+L70+L71+L72</f>
        <v>19144.690000000002</v>
      </c>
      <c r="M63" s="118">
        <f>M64+M65+M66+M67+M68+M69+M70+M71+M72</f>
        <v>16717.59</v>
      </c>
      <c r="N63" s="118">
        <f>N64+N65+N66+N67+N68+N69+N70+N71+N72</f>
        <v>18643.04</v>
      </c>
      <c r="O63" s="115">
        <f t="shared" si="4"/>
        <v>97.37969118329937</v>
      </c>
      <c r="P63" s="115">
        <f t="shared" si="5"/>
        <v>111.51750940177382</v>
      </c>
    </row>
    <row r="64" spans="2:16" ht="12.75" customHeight="1">
      <c r="B64" s="90" t="s">
        <v>37</v>
      </c>
      <c r="C64" s="287" t="s">
        <v>39</v>
      </c>
      <c r="D64" s="300"/>
      <c r="E64" s="300"/>
      <c r="F64" s="300"/>
      <c r="G64" s="300"/>
      <c r="H64" s="300"/>
      <c r="I64" s="300"/>
      <c r="J64" s="300"/>
      <c r="K64" s="301"/>
      <c r="L64" s="119">
        <v>1553.49</v>
      </c>
      <c r="M64" s="67">
        <v>1592.67</v>
      </c>
      <c r="N64" s="146">
        <v>1606.4</v>
      </c>
      <c r="O64" s="115">
        <f t="shared" si="4"/>
        <v>103.40587966449736</v>
      </c>
      <c r="P64" s="115">
        <f t="shared" si="5"/>
        <v>100.86207437824535</v>
      </c>
    </row>
    <row r="65" spans="2:16" ht="12.75" customHeight="1">
      <c r="B65" s="90" t="s">
        <v>40</v>
      </c>
      <c r="C65" s="287" t="s">
        <v>42</v>
      </c>
      <c r="D65" s="300"/>
      <c r="E65" s="300"/>
      <c r="F65" s="300"/>
      <c r="G65" s="300"/>
      <c r="H65" s="300"/>
      <c r="I65" s="300"/>
      <c r="J65" s="300"/>
      <c r="K65" s="301"/>
      <c r="L65" s="119">
        <v>0</v>
      </c>
      <c r="M65" s="67">
        <v>0</v>
      </c>
      <c r="N65" s="146">
        <v>0</v>
      </c>
      <c r="O65" s="115"/>
      <c r="P65" s="115"/>
    </row>
    <row r="66" spans="2:16" ht="12.75" customHeight="1">
      <c r="B66" s="90" t="s">
        <v>43</v>
      </c>
      <c r="C66" s="287" t="s">
        <v>45</v>
      </c>
      <c r="D66" s="300"/>
      <c r="E66" s="300"/>
      <c r="F66" s="300"/>
      <c r="G66" s="300"/>
      <c r="H66" s="300"/>
      <c r="I66" s="300"/>
      <c r="J66" s="300"/>
      <c r="K66" s="301"/>
      <c r="L66" s="119">
        <v>0</v>
      </c>
      <c r="M66" s="67">
        <v>0</v>
      </c>
      <c r="N66" s="146">
        <v>0</v>
      </c>
      <c r="O66" s="115"/>
      <c r="P66" s="115"/>
    </row>
    <row r="67" spans="2:16" ht="12.75" customHeight="1">
      <c r="B67" s="90" t="s">
        <v>46</v>
      </c>
      <c r="C67" s="287" t="s">
        <v>48</v>
      </c>
      <c r="D67" s="300"/>
      <c r="E67" s="300"/>
      <c r="F67" s="300"/>
      <c r="G67" s="300"/>
      <c r="H67" s="300"/>
      <c r="I67" s="300"/>
      <c r="J67" s="300"/>
      <c r="K67" s="301"/>
      <c r="L67" s="119">
        <v>5223.51</v>
      </c>
      <c r="M67" s="67">
        <v>5308.91</v>
      </c>
      <c r="N67" s="146">
        <v>6537.24</v>
      </c>
      <c r="O67" s="115">
        <f t="shared" si="4"/>
        <v>125.15032995055049</v>
      </c>
      <c r="P67" s="115">
        <f t="shared" si="5"/>
        <v>123.13714114573425</v>
      </c>
    </row>
    <row r="68" spans="2:16" ht="12.75" customHeight="1">
      <c r="B68" s="90">
        <v>3235</v>
      </c>
      <c r="C68" s="304" t="s">
        <v>51</v>
      </c>
      <c r="D68" s="305"/>
      <c r="E68" s="305"/>
      <c r="F68" s="305"/>
      <c r="G68" s="305"/>
      <c r="H68" s="305"/>
      <c r="I68" s="305"/>
      <c r="J68" s="306"/>
      <c r="K68" s="91"/>
      <c r="L68" s="119">
        <v>0</v>
      </c>
      <c r="M68" s="67">
        <v>0</v>
      </c>
      <c r="N68" s="146">
        <v>0</v>
      </c>
      <c r="O68" s="115"/>
      <c r="P68" s="115"/>
    </row>
    <row r="69" spans="2:16" ht="12.75" customHeight="1">
      <c r="B69" s="90" t="s">
        <v>52</v>
      </c>
      <c r="C69" s="287" t="s">
        <v>54</v>
      </c>
      <c r="D69" s="300"/>
      <c r="E69" s="300"/>
      <c r="F69" s="300"/>
      <c r="G69" s="300"/>
      <c r="H69" s="300"/>
      <c r="I69" s="300"/>
      <c r="J69" s="300"/>
      <c r="K69" s="301"/>
      <c r="L69" s="119">
        <v>3748.53</v>
      </c>
      <c r="M69" s="67">
        <v>2389.03</v>
      </c>
      <c r="N69" s="146">
        <v>3611.73</v>
      </c>
      <c r="O69" s="115">
        <f t="shared" si="4"/>
        <v>96.3505694232139</v>
      </c>
      <c r="P69" s="115">
        <f t="shared" si="5"/>
        <v>151.17976752070922</v>
      </c>
    </row>
    <row r="70" spans="2:16" ht="12.75" customHeight="1">
      <c r="B70" s="90" t="s">
        <v>55</v>
      </c>
      <c r="C70" s="287" t="s">
        <v>57</v>
      </c>
      <c r="D70" s="300"/>
      <c r="E70" s="300"/>
      <c r="F70" s="300"/>
      <c r="G70" s="300"/>
      <c r="H70" s="300"/>
      <c r="I70" s="300"/>
      <c r="J70" s="300"/>
      <c r="K70" s="301"/>
      <c r="L70" s="119">
        <v>165.08</v>
      </c>
      <c r="M70" s="67">
        <v>65.45</v>
      </c>
      <c r="N70" s="146">
        <v>62.21</v>
      </c>
      <c r="O70" s="115">
        <f t="shared" si="4"/>
        <v>37.68475890477344</v>
      </c>
      <c r="P70" s="115"/>
    </row>
    <row r="71" spans="2:16" ht="12.75" customHeight="1">
      <c r="B71" s="90" t="s">
        <v>58</v>
      </c>
      <c r="C71" s="287" t="s">
        <v>60</v>
      </c>
      <c r="D71" s="300"/>
      <c r="E71" s="300"/>
      <c r="F71" s="300"/>
      <c r="G71" s="300"/>
      <c r="H71" s="300"/>
      <c r="I71" s="300"/>
      <c r="J71" s="300"/>
      <c r="K71" s="301"/>
      <c r="L71" s="119">
        <v>1515.11</v>
      </c>
      <c r="M71" s="67">
        <v>1592.67</v>
      </c>
      <c r="N71" s="146">
        <v>1802.78</v>
      </c>
      <c r="O71" s="115">
        <f t="shared" si="4"/>
        <v>118.9867402366825</v>
      </c>
      <c r="P71" s="115">
        <f t="shared" si="5"/>
        <v>113.19231228063566</v>
      </c>
    </row>
    <row r="72" spans="2:16" ht="12.75" customHeight="1">
      <c r="B72" s="90" t="s">
        <v>61</v>
      </c>
      <c r="C72" s="287" t="s">
        <v>63</v>
      </c>
      <c r="D72" s="300"/>
      <c r="E72" s="300"/>
      <c r="F72" s="300"/>
      <c r="G72" s="300"/>
      <c r="H72" s="300"/>
      <c r="I72" s="300"/>
      <c r="J72" s="300"/>
      <c r="K72" s="301"/>
      <c r="L72" s="119">
        <v>6938.97</v>
      </c>
      <c r="M72" s="67">
        <v>5768.86</v>
      </c>
      <c r="N72" s="146">
        <v>5022.68</v>
      </c>
      <c r="O72" s="115"/>
      <c r="P72" s="115">
        <f t="shared" si="5"/>
        <v>87.06538206855429</v>
      </c>
    </row>
    <row r="73" spans="2:16" ht="12.75" customHeight="1">
      <c r="B73" s="87">
        <v>324</v>
      </c>
      <c r="C73" s="290" t="s">
        <v>121</v>
      </c>
      <c r="D73" s="307"/>
      <c r="E73" s="307"/>
      <c r="F73" s="307"/>
      <c r="G73" s="307"/>
      <c r="H73" s="307"/>
      <c r="I73" s="307"/>
      <c r="J73" s="307"/>
      <c r="K73" s="102"/>
      <c r="L73" s="118">
        <f>L74</f>
        <v>0</v>
      </c>
      <c r="M73" s="118">
        <f>M74</f>
        <v>0</v>
      </c>
      <c r="N73" s="118">
        <f>N74</f>
        <v>0</v>
      </c>
      <c r="O73" s="115"/>
      <c r="P73" s="115"/>
    </row>
    <row r="74" spans="2:16" ht="12.75" customHeight="1">
      <c r="B74" s="90">
        <v>3241</v>
      </c>
      <c r="C74" s="287" t="s">
        <v>121</v>
      </c>
      <c r="D74" s="300"/>
      <c r="E74" s="300"/>
      <c r="F74" s="300"/>
      <c r="G74" s="300"/>
      <c r="H74" s="300"/>
      <c r="I74" s="300"/>
      <c r="J74" s="300"/>
      <c r="K74" s="91"/>
      <c r="L74" s="119">
        <v>0</v>
      </c>
      <c r="M74" s="67">
        <v>0</v>
      </c>
      <c r="N74" s="146">
        <v>0</v>
      </c>
      <c r="O74" s="115"/>
      <c r="P74" s="115"/>
    </row>
    <row r="75" spans="2:16" ht="12.75" customHeight="1">
      <c r="B75" s="87" t="s">
        <v>330</v>
      </c>
      <c r="C75" s="290" t="s">
        <v>81</v>
      </c>
      <c r="D75" s="307"/>
      <c r="E75" s="307"/>
      <c r="F75" s="307"/>
      <c r="G75" s="307"/>
      <c r="H75" s="307"/>
      <c r="I75" s="307"/>
      <c r="J75" s="307"/>
      <c r="K75" s="308"/>
      <c r="L75" s="118">
        <f>L76+L77+L78+L79+L80+L81+L82</f>
        <v>14404.54</v>
      </c>
      <c r="M75" s="118">
        <f>M76+M77+M78+M79+M80+M81+M82</f>
        <v>21468.87</v>
      </c>
      <c r="N75" s="118">
        <f>N76+N77+N78+N79+N80+N81+N82</f>
        <v>19127.49</v>
      </c>
      <c r="O75" s="115">
        <f t="shared" si="4"/>
        <v>132.78792658425746</v>
      </c>
      <c r="P75" s="115">
        <f t="shared" si="5"/>
        <v>89.09406969253622</v>
      </c>
    </row>
    <row r="76" spans="2:16" ht="12.75" customHeight="1">
      <c r="B76" s="97">
        <v>3291</v>
      </c>
      <c r="C76" s="302" t="s">
        <v>331</v>
      </c>
      <c r="D76" s="303"/>
      <c r="E76" s="303"/>
      <c r="F76" s="303"/>
      <c r="G76" s="303"/>
      <c r="H76" s="303"/>
      <c r="I76" s="303"/>
      <c r="J76" s="303"/>
      <c r="K76" s="117"/>
      <c r="L76" s="119">
        <v>0</v>
      </c>
      <c r="M76" s="121">
        <v>0</v>
      </c>
      <c r="N76" s="147">
        <v>0</v>
      </c>
      <c r="O76" s="115"/>
      <c r="P76" s="115"/>
    </row>
    <row r="77" spans="2:16" ht="12.75" customHeight="1">
      <c r="B77" s="90" t="s">
        <v>67</v>
      </c>
      <c r="C77" s="287" t="s">
        <v>69</v>
      </c>
      <c r="D77" s="300"/>
      <c r="E77" s="300"/>
      <c r="F77" s="300"/>
      <c r="G77" s="300"/>
      <c r="H77" s="300"/>
      <c r="I77" s="300"/>
      <c r="J77" s="300"/>
      <c r="K77" s="301"/>
      <c r="L77" s="119">
        <v>376.46</v>
      </c>
      <c r="M77" s="67">
        <v>398.16</v>
      </c>
      <c r="N77" s="146">
        <v>188.26</v>
      </c>
      <c r="O77" s="115">
        <f t="shared" si="4"/>
        <v>50.007968974127394</v>
      </c>
      <c r="P77" s="115">
        <f t="shared" si="5"/>
        <v>47.282499497689365</v>
      </c>
    </row>
    <row r="78" spans="2:16" ht="12.75" customHeight="1">
      <c r="B78" s="90" t="s">
        <v>70</v>
      </c>
      <c r="C78" s="287" t="s">
        <v>72</v>
      </c>
      <c r="D78" s="300"/>
      <c r="E78" s="300"/>
      <c r="F78" s="300"/>
      <c r="G78" s="300"/>
      <c r="H78" s="300"/>
      <c r="I78" s="300"/>
      <c r="J78" s="300"/>
      <c r="K78" s="301"/>
      <c r="L78" s="119">
        <v>0</v>
      </c>
      <c r="M78" s="67">
        <v>20</v>
      </c>
      <c r="N78" s="146">
        <v>0</v>
      </c>
      <c r="O78" s="115" t="e">
        <f t="shared" si="4"/>
        <v>#DIV/0!</v>
      </c>
      <c r="P78" s="115">
        <f t="shared" si="5"/>
        <v>0</v>
      </c>
    </row>
    <row r="79" spans="2:16" ht="12.75">
      <c r="B79" s="90" t="s">
        <v>73</v>
      </c>
      <c r="C79" s="287" t="s">
        <v>75</v>
      </c>
      <c r="D79" s="300"/>
      <c r="E79" s="300"/>
      <c r="F79" s="300"/>
      <c r="G79" s="300"/>
      <c r="H79" s="300"/>
      <c r="I79" s="300"/>
      <c r="J79" s="300"/>
      <c r="K79" s="301"/>
      <c r="L79" s="119">
        <v>159.27</v>
      </c>
      <c r="M79" s="67">
        <v>265.45</v>
      </c>
      <c r="N79" s="146">
        <v>110</v>
      </c>
      <c r="O79" s="115">
        <f t="shared" si="4"/>
        <v>69.06510956237835</v>
      </c>
      <c r="P79" s="115">
        <f t="shared" si="5"/>
        <v>41.43906573742701</v>
      </c>
    </row>
    <row r="80" spans="2:16" ht="12.75" customHeight="1">
      <c r="B80" s="90" t="s">
        <v>76</v>
      </c>
      <c r="C80" s="287" t="s">
        <v>78</v>
      </c>
      <c r="D80" s="300"/>
      <c r="E80" s="300"/>
      <c r="F80" s="300"/>
      <c r="G80" s="300"/>
      <c r="H80" s="300"/>
      <c r="I80" s="300"/>
      <c r="J80" s="300"/>
      <c r="K80" s="301"/>
      <c r="L80" s="119">
        <v>3027.74</v>
      </c>
      <c r="M80" s="67">
        <v>1758.12</v>
      </c>
      <c r="N80" s="146">
        <v>2063.51</v>
      </c>
      <c r="O80" s="115">
        <f t="shared" si="4"/>
        <v>68.15347420848555</v>
      </c>
      <c r="P80" s="115">
        <f t="shared" si="5"/>
        <v>117.3702591404455</v>
      </c>
    </row>
    <row r="81" spans="2:16" ht="12.75" customHeight="1">
      <c r="B81" s="90">
        <v>3296</v>
      </c>
      <c r="C81" s="304" t="s">
        <v>187</v>
      </c>
      <c r="D81" s="305"/>
      <c r="E81" s="305"/>
      <c r="F81" s="305"/>
      <c r="G81" s="305"/>
      <c r="H81" s="305"/>
      <c r="I81" s="305"/>
      <c r="J81" s="306"/>
      <c r="K81" s="91"/>
      <c r="L81" s="119">
        <v>4751.06</v>
      </c>
      <c r="M81" s="67">
        <v>8710</v>
      </c>
      <c r="N81" s="146">
        <v>8709.94</v>
      </c>
      <c r="O81" s="115">
        <f t="shared" si="4"/>
        <v>183.32624719536273</v>
      </c>
      <c r="P81" s="115">
        <f t="shared" si="5"/>
        <v>99.99931113662458</v>
      </c>
    </row>
    <row r="82" spans="2:16" ht="12.75" customHeight="1">
      <c r="B82" s="90" t="s">
        <v>79</v>
      </c>
      <c r="C82" s="287" t="s">
        <v>81</v>
      </c>
      <c r="D82" s="300"/>
      <c r="E82" s="300"/>
      <c r="F82" s="300"/>
      <c r="G82" s="300"/>
      <c r="H82" s="300"/>
      <c r="I82" s="300"/>
      <c r="J82" s="300"/>
      <c r="K82" s="301"/>
      <c r="L82" s="119">
        <v>6090.01</v>
      </c>
      <c r="M82" s="67">
        <v>10317.14</v>
      </c>
      <c r="N82" s="146">
        <v>8055.78</v>
      </c>
      <c r="O82" s="115">
        <f t="shared" si="4"/>
        <v>132.27860052774955</v>
      </c>
      <c r="P82" s="115">
        <f t="shared" si="5"/>
        <v>78.0815225925014</v>
      </c>
    </row>
    <row r="83" spans="2:16" ht="12.75" customHeight="1">
      <c r="B83" s="85" t="s">
        <v>332</v>
      </c>
      <c r="C83" s="292" t="s">
        <v>333</v>
      </c>
      <c r="D83" s="297"/>
      <c r="E83" s="297"/>
      <c r="F83" s="297"/>
      <c r="G83" s="297"/>
      <c r="H83" s="297"/>
      <c r="I83" s="297"/>
      <c r="J83" s="297"/>
      <c r="K83" s="298"/>
      <c r="L83" s="116">
        <f>L84</f>
        <v>4020.52</v>
      </c>
      <c r="M83" s="116">
        <f>M84</f>
        <v>2830</v>
      </c>
      <c r="N83" s="116">
        <f>N84</f>
        <v>5233.97</v>
      </c>
      <c r="O83" s="115">
        <f t="shared" si="4"/>
        <v>130.1814193188941</v>
      </c>
      <c r="P83" s="115">
        <f t="shared" si="5"/>
        <v>184.94593639575973</v>
      </c>
    </row>
    <row r="84" spans="2:16" ht="12.75" customHeight="1">
      <c r="B84" s="87" t="s">
        <v>334</v>
      </c>
      <c r="C84" s="290" t="s">
        <v>243</v>
      </c>
      <c r="D84" s="291"/>
      <c r="E84" s="291"/>
      <c r="F84" s="291"/>
      <c r="G84" s="291"/>
      <c r="H84" s="291"/>
      <c r="I84" s="291"/>
      <c r="J84" s="291"/>
      <c r="K84" s="299"/>
      <c r="L84" s="118">
        <f>L85+L86</f>
        <v>4020.52</v>
      </c>
      <c r="M84" s="118">
        <f>M85+M86</f>
        <v>2830</v>
      </c>
      <c r="N84" s="118">
        <f>N85+N86</f>
        <v>5233.97</v>
      </c>
      <c r="O84" s="115">
        <f t="shared" si="4"/>
        <v>130.1814193188941</v>
      </c>
      <c r="P84" s="115">
        <f t="shared" si="5"/>
        <v>184.94593639575973</v>
      </c>
    </row>
    <row r="85" spans="2:16" ht="12.75" customHeight="1">
      <c r="B85" s="90" t="s">
        <v>84</v>
      </c>
      <c r="C85" s="287" t="s">
        <v>86</v>
      </c>
      <c r="D85" s="300"/>
      <c r="E85" s="300"/>
      <c r="F85" s="300"/>
      <c r="G85" s="300"/>
      <c r="H85" s="300"/>
      <c r="I85" s="300"/>
      <c r="J85" s="300"/>
      <c r="K85" s="301"/>
      <c r="L85" s="119">
        <v>0</v>
      </c>
      <c r="M85" s="67">
        <v>0</v>
      </c>
      <c r="N85" s="146">
        <v>0</v>
      </c>
      <c r="O85" s="115"/>
      <c r="P85" s="115"/>
    </row>
    <row r="86" spans="2:16" ht="12.75" customHeight="1">
      <c r="B86" s="90" t="s">
        <v>87</v>
      </c>
      <c r="C86" s="287" t="s">
        <v>89</v>
      </c>
      <c r="D86" s="300"/>
      <c r="E86" s="300"/>
      <c r="F86" s="300"/>
      <c r="G86" s="300"/>
      <c r="H86" s="300"/>
      <c r="I86" s="300"/>
      <c r="J86" s="300"/>
      <c r="K86" s="301"/>
      <c r="L86" s="119">
        <v>4020.52</v>
      </c>
      <c r="M86" s="67">
        <v>2830</v>
      </c>
      <c r="N86" s="146">
        <v>5233.97</v>
      </c>
      <c r="O86" s="115">
        <f t="shared" si="4"/>
        <v>130.1814193188941</v>
      </c>
      <c r="P86" s="115">
        <f t="shared" si="5"/>
        <v>184.94593639575973</v>
      </c>
    </row>
    <row r="87" spans="2:16" ht="12.75" customHeight="1">
      <c r="B87" s="85">
        <v>38</v>
      </c>
      <c r="C87" s="292" t="s">
        <v>356</v>
      </c>
      <c r="D87" s="297"/>
      <c r="E87" s="297"/>
      <c r="F87" s="297"/>
      <c r="G87" s="297"/>
      <c r="H87" s="297"/>
      <c r="I87" s="297"/>
      <c r="J87" s="297"/>
      <c r="K87" s="298"/>
      <c r="L87" s="116">
        <f aca="true" t="shared" si="6" ref="L87:N88">L88</f>
        <v>0</v>
      </c>
      <c r="M87" s="116">
        <f t="shared" si="6"/>
        <v>0</v>
      </c>
      <c r="N87" s="116">
        <f t="shared" si="6"/>
        <v>0</v>
      </c>
      <c r="O87" s="115"/>
      <c r="P87" s="115"/>
    </row>
    <row r="88" spans="2:16" ht="12.75" customHeight="1">
      <c r="B88" s="87">
        <v>381</v>
      </c>
      <c r="C88" s="290" t="s">
        <v>352</v>
      </c>
      <c r="D88" s="291"/>
      <c r="E88" s="291"/>
      <c r="F88" s="291"/>
      <c r="G88" s="291"/>
      <c r="H88" s="291"/>
      <c r="I88" s="291"/>
      <c r="J88" s="291"/>
      <c r="K88" s="299"/>
      <c r="L88" s="118">
        <f t="shared" si="6"/>
        <v>0</v>
      </c>
      <c r="M88" s="118">
        <f t="shared" si="6"/>
        <v>0</v>
      </c>
      <c r="N88" s="118">
        <f t="shared" si="6"/>
        <v>0</v>
      </c>
      <c r="O88" s="115"/>
      <c r="P88" s="115"/>
    </row>
    <row r="89" spans="2:16" ht="12.75" customHeight="1">
      <c r="B89" s="90">
        <v>3812</v>
      </c>
      <c r="C89" s="287" t="s">
        <v>354</v>
      </c>
      <c r="D89" s="300"/>
      <c r="E89" s="300"/>
      <c r="F89" s="300"/>
      <c r="G89" s="300"/>
      <c r="H89" s="300"/>
      <c r="I89" s="300"/>
      <c r="J89" s="300"/>
      <c r="K89" s="301"/>
      <c r="L89" s="119">
        <v>0</v>
      </c>
      <c r="M89" s="67"/>
      <c r="N89" s="146"/>
      <c r="O89" s="115"/>
      <c r="P89" s="115"/>
    </row>
    <row r="90" spans="2:16" ht="12.75">
      <c r="B90" s="82">
        <v>4</v>
      </c>
      <c r="C90" s="294" t="s">
        <v>246</v>
      </c>
      <c r="D90" s="295"/>
      <c r="E90" s="295"/>
      <c r="F90" s="295"/>
      <c r="G90" s="295"/>
      <c r="H90" s="295"/>
      <c r="I90" s="295"/>
      <c r="J90" s="295"/>
      <c r="K90" s="296"/>
      <c r="L90" s="83">
        <f>L91+L94+L107</f>
        <v>15660.939999999999</v>
      </c>
      <c r="M90" s="83">
        <f>M91+M94+M107</f>
        <v>15475.45</v>
      </c>
      <c r="N90" s="83">
        <f>N91+N94+N107</f>
        <v>16489.6</v>
      </c>
      <c r="O90" s="115">
        <f t="shared" si="4"/>
        <v>105.29125327087645</v>
      </c>
      <c r="P90" s="115">
        <f t="shared" si="5"/>
        <v>106.55328278014531</v>
      </c>
    </row>
    <row r="91" spans="2:16" ht="12.75" customHeight="1">
      <c r="B91" s="85">
        <v>41</v>
      </c>
      <c r="C91" s="292" t="s">
        <v>251</v>
      </c>
      <c r="D91" s="297"/>
      <c r="E91" s="297"/>
      <c r="F91" s="297"/>
      <c r="G91" s="297"/>
      <c r="H91" s="297"/>
      <c r="I91" s="297"/>
      <c r="J91" s="297"/>
      <c r="K91" s="123"/>
      <c r="L91" s="116">
        <f aca="true" t="shared" si="7" ref="L91:N92">L92</f>
        <v>0</v>
      </c>
      <c r="M91" s="116">
        <f t="shared" si="7"/>
        <v>0</v>
      </c>
      <c r="N91" s="116">
        <f>N92</f>
        <v>0</v>
      </c>
      <c r="O91" s="115"/>
      <c r="P91" s="115"/>
    </row>
    <row r="92" spans="2:22" ht="12.75" customHeight="1">
      <c r="B92" s="87">
        <v>412</v>
      </c>
      <c r="C92" s="290" t="s">
        <v>252</v>
      </c>
      <c r="D92" s="291"/>
      <c r="E92" s="291"/>
      <c r="F92" s="291"/>
      <c r="G92" s="291"/>
      <c r="H92" s="291"/>
      <c r="I92" s="291"/>
      <c r="J92" s="291"/>
      <c r="K92" s="100"/>
      <c r="L92" s="118">
        <f t="shared" si="7"/>
        <v>0</v>
      </c>
      <c r="M92" s="118">
        <f t="shared" si="7"/>
        <v>0</v>
      </c>
      <c r="N92" s="118">
        <f t="shared" si="7"/>
        <v>0</v>
      </c>
      <c r="O92" s="115"/>
      <c r="P92" s="115"/>
      <c r="V92" s="69"/>
    </row>
    <row r="93" spans="2:16" ht="12.75" customHeight="1">
      <c r="B93" s="124">
        <v>4123</v>
      </c>
      <c r="C93" s="287" t="s">
        <v>204</v>
      </c>
      <c r="D93" s="288"/>
      <c r="E93" s="288"/>
      <c r="F93" s="288"/>
      <c r="G93" s="288"/>
      <c r="H93" s="288"/>
      <c r="I93" s="288"/>
      <c r="J93" s="288"/>
      <c r="K93" s="100"/>
      <c r="L93" s="120">
        <v>0</v>
      </c>
      <c r="M93" s="121">
        <v>0</v>
      </c>
      <c r="N93" s="147">
        <v>0</v>
      </c>
      <c r="O93" s="115"/>
      <c r="P93" s="115"/>
    </row>
    <row r="94" spans="2:16" ht="12.75" customHeight="1">
      <c r="B94" s="85">
        <v>42</v>
      </c>
      <c r="C94" s="292" t="s">
        <v>335</v>
      </c>
      <c r="D94" s="297"/>
      <c r="E94" s="297"/>
      <c r="F94" s="297"/>
      <c r="G94" s="297"/>
      <c r="H94" s="297"/>
      <c r="I94" s="297"/>
      <c r="J94" s="297"/>
      <c r="K94" s="298"/>
      <c r="L94" s="116">
        <f>L95+L97+L105</f>
        <v>15660.939999999999</v>
      </c>
      <c r="M94" s="116">
        <f>M95+M97+M105</f>
        <v>15475.45</v>
      </c>
      <c r="N94" s="116">
        <f>N95+N97+N105</f>
        <v>16489.6</v>
      </c>
      <c r="O94" s="115">
        <f t="shared" si="4"/>
        <v>105.29125327087645</v>
      </c>
      <c r="P94" s="115">
        <f t="shared" si="5"/>
        <v>106.55328278014531</v>
      </c>
    </row>
    <row r="95" spans="2:16" ht="12.75" customHeight="1">
      <c r="B95" s="87">
        <v>421</v>
      </c>
      <c r="C95" s="290" t="s">
        <v>357</v>
      </c>
      <c r="D95" s="291"/>
      <c r="E95" s="291"/>
      <c r="F95" s="291"/>
      <c r="G95" s="291"/>
      <c r="H95" s="291"/>
      <c r="I95" s="291"/>
      <c r="J95" s="291"/>
      <c r="K95" s="299"/>
      <c r="L95" s="118">
        <f>L96</f>
        <v>0</v>
      </c>
      <c r="M95" s="118">
        <f>M96</f>
        <v>0</v>
      </c>
      <c r="N95" s="118">
        <f>N96</f>
        <v>0</v>
      </c>
      <c r="O95" s="115"/>
      <c r="P95" s="115" t="e">
        <f>SUM(N95/M95)*100</f>
        <v>#DIV/0!</v>
      </c>
    </row>
    <row r="96" spans="2:16" ht="12.75" customHeight="1">
      <c r="B96" s="90">
        <v>4214</v>
      </c>
      <c r="C96" s="287" t="s">
        <v>358</v>
      </c>
      <c r="D96" s="288"/>
      <c r="E96" s="288"/>
      <c r="F96" s="288"/>
      <c r="G96" s="288"/>
      <c r="H96" s="288"/>
      <c r="I96" s="288"/>
      <c r="J96" s="288"/>
      <c r="K96" s="289"/>
      <c r="L96" s="119">
        <v>0</v>
      </c>
      <c r="M96" s="67">
        <v>0</v>
      </c>
      <c r="N96" s="146">
        <v>0</v>
      </c>
      <c r="O96" s="115"/>
      <c r="P96" s="115" t="e">
        <f>SUM(N96/M96)*100</f>
        <v>#DIV/0!</v>
      </c>
    </row>
    <row r="97" spans="2:16" ht="12.75" customHeight="1">
      <c r="B97" s="87">
        <v>422</v>
      </c>
      <c r="C97" s="290" t="s">
        <v>248</v>
      </c>
      <c r="D97" s="291"/>
      <c r="E97" s="291"/>
      <c r="F97" s="291"/>
      <c r="G97" s="291"/>
      <c r="H97" s="291"/>
      <c r="I97" s="291"/>
      <c r="J97" s="291"/>
      <c r="K97" s="299"/>
      <c r="L97" s="118">
        <f>L98+L99+L100+L101+L102+L103+L104</f>
        <v>1119.3</v>
      </c>
      <c r="M97" s="118">
        <f>M98+M99+M100+M101+M102+M103+M104</f>
        <v>265.45</v>
      </c>
      <c r="N97" s="118">
        <f>N98+N99+N100+N101+N102+N103+N104</f>
        <v>1186.6599999999999</v>
      </c>
      <c r="O97" s="115"/>
      <c r="P97" s="115">
        <f t="shared" si="5"/>
        <v>447.03710679977394</v>
      </c>
    </row>
    <row r="98" spans="2:16" ht="12.75" customHeight="1">
      <c r="B98" s="90" t="s">
        <v>124</v>
      </c>
      <c r="C98" s="287" t="s">
        <v>126</v>
      </c>
      <c r="D98" s="288"/>
      <c r="E98" s="288"/>
      <c r="F98" s="288"/>
      <c r="G98" s="288"/>
      <c r="H98" s="288"/>
      <c r="I98" s="288"/>
      <c r="J98" s="288"/>
      <c r="K98" s="289"/>
      <c r="L98" s="119">
        <v>1119.3</v>
      </c>
      <c r="M98" s="67">
        <v>265.45</v>
      </c>
      <c r="N98" s="146">
        <v>580.66</v>
      </c>
      <c r="O98" s="115"/>
      <c r="P98" s="115">
        <f t="shared" si="5"/>
        <v>218.74552646449422</v>
      </c>
    </row>
    <row r="99" spans="2:16" ht="12.75" customHeight="1">
      <c r="B99" s="90">
        <v>4222</v>
      </c>
      <c r="C99" s="287" t="s">
        <v>129</v>
      </c>
      <c r="D99" s="288"/>
      <c r="E99" s="288"/>
      <c r="F99" s="288"/>
      <c r="G99" s="288"/>
      <c r="H99" s="288"/>
      <c r="I99" s="288"/>
      <c r="J99" s="288"/>
      <c r="K99" s="125"/>
      <c r="L99" s="119">
        <v>0</v>
      </c>
      <c r="M99" s="67">
        <v>0</v>
      </c>
      <c r="N99" s="146">
        <v>0</v>
      </c>
      <c r="O99" s="115"/>
      <c r="P99" s="115"/>
    </row>
    <row r="100" spans="2:16" ht="12.75" customHeight="1">
      <c r="B100" s="90">
        <v>4223</v>
      </c>
      <c r="C100" s="287" t="s">
        <v>336</v>
      </c>
      <c r="D100" s="288"/>
      <c r="E100" s="288"/>
      <c r="F100" s="288"/>
      <c r="G100" s="288"/>
      <c r="H100" s="288"/>
      <c r="I100" s="288"/>
      <c r="J100" s="288"/>
      <c r="K100" s="125"/>
      <c r="L100" s="119">
        <v>0</v>
      </c>
      <c r="M100" s="67">
        <v>0</v>
      </c>
      <c r="N100" s="146">
        <v>0</v>
      </c>
      <c r="O100" s="115"/>
      <c r="P100" s="115"/>
    </row>
    <row r="101" spans="2:16" ht="12.75">
      <c r="B101" s="90">
        <v>4224</v>
      </c>
      <c r="C101" s="287" t="s">
        <v>211</v>
      </c>
      <c r="D101" s="288"/>
      <c r="E101" s="288"/>
      <c r="F101" s="288"/>
      <c r="G101" s="288"/>
      <c r="H101" s="288"/>
      <c r="I101" s="288"/>
      <c r="J101" s="288"/>
      <c r="K101" s="125"/>
      <c r="L101" s="119">
        <v>0</v>
      </c>
      <c r="M101" s="67">
        <v>0</v>
      </c>
      <c r="N101" s="146">
        <v>0</v>
      </c>
      <c r="O101" s="115"/>
      <c r="P101" s="115"/>
    </row>
    <row r="102" spans="2:16" ht="12.75">
      <c r="B102" s="90">
        <v>4225</v>
      </c>
      <c r="C102" s="287" t="s">
        <v>214</v>
      </c>
      <c r="D102" s="288"/>
      <c r="E102" s="288"/>
      <c r="F102" s="288"/>
      <c r="G102" s="288"/>
      <c r="H102" s="288"/>
      <c r="I102" s="288"/>
      <c r="J102" s="288"/>
      <c r="K102" s="125"/>
      <c r="L102" s="119">
        <v>0</v>
      </c>
      <c r="M102" s="67">
        <v>0</v>
      </c>
      <c r="N102" s="146">
        <v>0</v>
      </c>
      <c r="O102" s="115"/>
      <c r="P102" s="115"/>
    </row>
    <row r="103" spans="2:16" ht="12.75">
      <c r="B103" s="90">
        <v>4226</v>
      </c>
      <c r="C103" s="287" t="s">
        <v>135</v>
      </c>
      <c r="D103" s="288"/>
      <c r="E103" s="288"/>
      <c r="F103" s="288"/>
      <c r="G103" s="288"/>
      <c r="H103" s="288"/>
      <c r="I103" s="288"/>
      <c r="J103" s="288"/>
      <c r="K103" s="125"/>
      <c r="L103" s="119">
        <v>0</v>
      </c>
      <c r="M103" s="67">
        <v>0</v>
      </c>
      <c r="N103" s="146">
        <v>0</v>
      </c>
      <c r="O103" s="115"/>
      <c r="P103" s="115"/>
    </row>
    <row r="104" spans="2:16" ht="12.75" customHeight="1">
      <c r="B104" s="90" t="s">
        <v>136</v>
      </c>
      <c r="C104" s="287" t="s">
        <v>138</v>
      </c>
      <c r="D104" s="288"/>
      <c r="E104" s="288"/>
      <c r="F104" s="288"/>
      <c r="G104" s="288"/>
      <c r="H104" s="288"/>
      <c r="I104" s="288"/>
      <c r="J104" s="288"/>
      <c r="K104" s="289"/>
      <c r="L104" s="119">
        <v>0</v>
      </c>
      <c r="M104" s="67">
        <v>0</v>
      </c>
      <c r="N104" s="146">
        <v>606</v>
      </c>
      <c r="O104" s="115"/>
      <c r="P104" s="115"/>
    </row>
    <row r="105" spans="2:16" ht="13.5" customHeight="1">
      <c r="B105" s="87">
        <v>424</v>
      </c>
      <c r="C105" s="290" t="s">
        <v>337</v>
      </c>
      <c r="D105" s="291"/>
      <c r="E105" s="291"/>
      <c r="F105" s="291"/>
      <c r="G105" s="291"/>
      <c r="H105" s="291"/>
      <c r="I105" s="291"/>
      <c r="J105" s="291"/>
      <c r="K105" s="126"/>
      <c r="L105" s="118">
        <f>L106</f>
        <v>14541.64</v>
      </c>
      <c r="M105" s="118">
        <f>M106</f>
        <v>15210</v>
      </c>
      <c r="N105" s="118">
        <f>N106</f>
        <v>15302.94</v>
      </c>
      <c r="O105" s="115">
        <f t="shared" si="4"/>
        <v>105.23531046016818</v>
      </c>
      <c r="P105" s="115">
        <f t="shared" si="5"/>
        <v>100.61104536489151</v>
      </c>
    </row>
    <row r="106" spans="2:16" ht="13.5" customHeight="1">
      <c r="B106" s="90" t="s">
        <v>139</v>
      </c>
      <c r="C106" s="287" t="s">
        <v>141</v>
      </c>
      <c r="D106" s="288"/>
      <c r="E106" s="288"/>
      <c r="F106" s="288"/>
      <c r="G106" s="288"/>
      <c r="H106" s="288"/>
      <c r="I106" s="288"/>
      <c r="J106" s="288"/>
      <c r="K106" s="289"/>
      <c r="L106" s="120">
        <v>14541.64</v>
      </c>
      <c r="M106" s="67">
        <v>15210</v>
      </c>
      <c r="N106" s="146">
        <v>15302.94</v>
      </c>
      <c r="O106" s="115">
        <f t="shared" si="4"/>
        <v>105.23531046016818</v>
      </c>
      <c r="P106" s="115">
        <f t="shared" si="5"/>
        <v>100.61104536489151</v>
      </c>
    </row>
    <row r="107" spans="2:16" ht="13.5" customHeight="1">
      <c r="B107" s="85">
        <v>45</v>
      </c>
      <c r="C107" s="292" t="s">
        <v>338</v>
      </c>
      <c r="D107" s="292"/>
      <c r="E107" s="292"/>
      <c r="F107" s="292"/>
      <c r="G107" s="292"/>
      <c r="H107" s="292"/>
      <c r="I107" s="292"/>
      <c r="J107" s="292"/>
      <c r="K107" s="127"/>
      <c r="L107" s="116">
        <f aca="true" t="shared" si="8" ref="L107:N108">L108</f>
        <v>0</v>
      </c>
      <c r="M107" s="116">
        <f t="shared" si="8"/>
        <v>0</v>
      </c>
      <c r="N107" s="116">
        <f t="shared" si="8"/>
        <v>0</v>
      </c>
      <c r="O107" s="115"/>
      <c r="P107" s="115"/>
    </row>
    <row r="108" spans="2:16" ht="12.75" customHeight="1">
      <c r="B108" s="87">
        <v>452</v>
      </c>
      <c r="C108" s="290" t="s">
        <v>338</v>
      </c>
      <c r="D108" s="290"/>
      <c r="E108" s="290"/>
      <c r="F108" s="290"/>
      <c r="G108" s="290"/>
      <c r="H108" s="290"/>
      <c r="I108" s="290"/>
      <c r="J108" s="290"/>
      <c r="K108" s="102"/>
      <c r="L108" s="118">
        <f t="shared" si="8"/>
        <v>0</v>
      </c>
      <c r="M108" s="118">
        <f t="shared" si="8"/>
        <v>0</v>
      </c>
      <c r="N108" s="118">
        <f t="shared" si="8"/>
        <v>0</v>
      </c>
      <c r="O108" s="115"/>
      <c r="P108" s="115"/>
    </row>
    <row r="109" spans="2:16" ht="12.75" customHeight="1" thickBot="1">
      <c r="B109" s="128">
        <v>4521</v>
      </c>
      <c r="C109" s="293" t="s">
        <v>338</v>
      </c>
      <c r="D109" s="293"/>
      <c r="E109" s="293"/>
      <c r="F109" s="293"/>
      <c r="G109" s="293"/>
      <c r="H109" s="293"/>
      <c r="I109" s="293"/>
      <c r="J109" s="293"/>
      <c r="K109" s="129"/>
      <c r="L109" s="130">
        <v>0</v>
      </c>
      <c r="M109" s="131">
        <v>0</v>
      </c>
      <c r="N109" s="148">
        <v>0</v>
      </c>
      <c r="O109" s="115"/>
      <c r="P109" s="115"/>
    </row>
    <row r="110" spans="2:16" ht="12.75" customHeight="1" thickBot="1">
      <c r="B110" s="106">
        <v>9222</v>
      </c>
      <c r="C110" s="286" t="s">
        <v>339</v>
      </c>
      <c r="D110" s="286"/>
      <c r="E110" s="286"/>
      <c r="F110" s="286"/>
      <c r="G110" s="286"/>
      <c r="H110" s="286"/>
      <c r="I110" s="286"/>
      <c r="J110" s="286"/>
      <c r="K110" s="132"/>
      <c r="L110" s="133"/>
      <c r="M110" s="134"/>
      <c r="N110" s="149"/>
      <c r="O110" s="115"/>
      <c r="P110" s="115" t="e">
        <f>SUM(N110/M110)*100</f>
        <v>#DIV/0!</v>
      </c>
    </row>
    <row r="111" spans="2:15" ht="12.75" customHeight="1">
      <c r="B111" s="69"/>
      <c r="O111" s="135"/>
    </row>
    <row r="112" ht="12.75" customHeight="1"/>
    <row r="113" ht="12.75" customHeight="1"/>
    <row r="114" ht="12.75" customHeight="1">
      <c r="L114" s="69"/>
    </row>
    <row r="115" ht="12.75" customHeight="1">
      <c r="L115" s="69"/>
    </row>
    <row r="116" ht="12.75" customHeight="1"/>
    <row r="117" ht="12.75" customHeight="1">
      <c r="L117" s="69"/>
    </row>
    <row r="118" ht="12.75" customHeight="1"/>
    <row r="119" spans="12:15" ht="12.75" customHeight="1">
      <c r="L119" s="69"/>
      <c r="M119" s="69"/>
      <c r="N119" s="69"/>
      <c r="O119" s="69"/>
    </row>
    <row r="120" spans="12:15" ht="12.75" customHeight="1">
      <c r="L120" s="69"/>
      <c r="M120" s="69"/>
      <c r="N120" s="69"/>
      <c r="O120" s="69"/>
    </row>
    <row r="121" spans="12:15" ht="12.75" customHeight="1">
      <c r="L121" s="69"/>
      <c r="M121" s="69"/>
      <c r="N121" s="69"/>
      <c r="O121" s="69"/>
    </row>
    <row r="122" spans="12:15" ht="12.75" customHeight="1">
      <c r="L122" s="69"/>
      <c r="M122" s="69"/>
      <c r="N122" s="69"/>
      <c r="O122" s="69"/>
    </row>
    <row r="123" spans="12:15" ht="12.75">
      <c r="L123" s="69"/>
      <c r="M123" s="69"/>
      <c r="N123" s="69"/>
      <c r="O123" s="69"/>
    </row>
    <row r="124" spans="12:15" ht="12.75">
      <c r="L124" s="69"/>
      <c r="M124" s="69"/>
      <c r="N124" s="69"/>
      <c r="O124" s="69"/>
    </row>
    <row r="125" spans="12:15" ht="12.75">
      <c r="L125" s="69"/>
      <c r="M125" s="69"/>
      <c r="N125" s="69"/>
      <c r="O125" s="69"/>
    </row>
  </sheetData>
  <sheetProtection/>
  <mergeCells count="105">
    <mergeCell ref="C11:K11"/>
    <mergeCell ref="C10:K10"/>
    <mergeCell ref="C2:M2"/>
    <mergeCell ref="C3:M3"/>
    <mergeCell ref="E5:L5"/>
    <mergeCell ref="C7:J7"/>
    <mergeCell ref="C8:J8"/>
    <mergeCell ref="C9:J9"/>
    <mergeCell ref="C13:K13"/>
    <mergeCell ref="C14:K14"/>
    <mergeCell ref="C15:K15"/>
    <mergeCell ref="C16:K16"/>
    <mergeCell ref="C18:J18"/>
    <mergeCell ref="C17:J17"/>
    <mergeCell ref="C19:J19"/>
    <mergeCell ref="C20:J20"/>
    <mergeCell ref="C21:K21"/>
    <mergeCell ref="C22:K22"/>
    <mergeCell ref="C23:K23"/>
    <mergeCell ref="C24:K24"/>
    <mergeCell ref="C25:K25"/>
    <mergeCell ref="C26:J26"/>
    <mergeCell ref="C27:K27"/>
    <mergeCell ref="C28:K28"/>
    <mergeCell ref="C29:K29"/>
    <mergeCell ref="C31:K31"/>
    <mergeCell ref="C30:J30"/>
    <mergeCell ref="C32:J32"/>
    <mergeCell ref="C33:J33"/>
    <mergeCell ref="C34:J34"/>
    <mergeCell ref="C37:J37"/>
    <mergeCell ref="C38:J38"/>
    <mergeCell ref="C39:J39"/>
    <mergeCell ref="C40:K40"/>
    <mergeCell ref="C41:K41"/>
    <mergeCell ref="C42:K42"/>
    <mergeCell ref="C43:K43"/>
    <mergeCell ref="C44:K44"/>
    <mergeCell ref="C45:J45"/>
    <mergeCell ref="C46:J46"/>
    <mergeCell ref="C47:K47"/>
    <mergeCell ref="C48:K48"/>
    <mergeCell ref="C49:K49"/>
    <mergeCell ref="C50:K50"/>
    <mergeCell ref="C51:K51"/>
    <mergeCell ref="C52:K52"/>
    <mergeCell ref="C53:K53"/>
    <mergeCell ref="C54:K54"/>
    <mergeCell ref="C55:K55"/>
    <mergeCell ref="C56:K56"/>
    <mergeCell ref="C57:K57"/>
    <mergeCell ref="C58:J58"/>
    <mergeCell ref="C59:K59"/>
    <mergeCell ref="C60:K60"/>
    <mergeCell ref="C61:K61"/>
    <mergeCell ref="C62:J62"/>
    <mergeCell ref="C63:K63"/>
    <mergeCell ref="C64:K64"/>
    <mergeCell ref="C65:K65"/>
    <mergeCell ref="C66:K66"/>
    <mergeCell ref="C67:K67"/>
    <mergeCell ref="C68:J68"/>
    <mergeCell ref="C69:K69"/>
    <mergeCell ref="C70:K70"/>
    <mergeCell ref="C71:K71"/>
    <mergeCell ref="C72:K72"/>
    <mergeCell ref="C73:J73"/>
    <mergeCell ref="C74:J74"/>
    <mergeCell ref="C75:K75"/>
    <mergeCell ref="C76:J76"/>
    <mergeCell ref="C77:K77"/>
    <mergeCell ref="C78:K78"/>
    <mergeCell ref="C79:K79"/>
    <mergeCell ref="C80:K80"/>
    <mergeCell ref="C81:J81"/>
    <mergeCell ref="C82:K82"/>
    <mergeCell ref="C83:K83"/>
    <mergeCell ref="C84:K84"/>
    <mergeCell ref="C85:K85"/>
    <mergeCell ref="C86:K86"/>
    <mergeCell ref="C100:J100"/>
    <mergeCell ref="C99:J99"/>
    <mergeCell ref="C87:K87"/>
    <mergeCell ref="C88:K88"/>
    <mergeCell ref="C89:K89"/>
    <mergeCell ref="C103:J103"/>
    <mergeCell ref="C90:K90"/>
    <mergeCell ref="C91:J91"/>
    <mergeCell ref="C92:J92"/>
    <mergeCell ref="C93:J93"/>
    <mergeCell ref="C94:K94"/>
    <mergeCell ref="C97:K97"/>
    <mergeCell ref="C98:K98"/>
    <mergeCell ref="C96:K96"/>
    <mergeCell ref="C95:K95"/>
    <mergeCell ref="C12:J12"/>
    <mergeCell ref="C110:J110"/>
    <mergeCell ref="C104:K104"/>
    <mergeCell ref="C105:J105"/>
    <mergeCell ref="C106:K106"/>
    <mergeCell ref="C107:J107"/>
    <mergeCell ref="C108:J108"/>
    <mergeCell ref="C109:J109"/>
    <mergeCell ref="C101:J101"/>
    <mergeCell ref="C102:J102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landscape" paperSize="9" r:id="rId1"/>
  <headerFooter differentFirst="1" alignWithMargins="0">
    <oddFooter>&amp;C&amp;8 4</oddFooter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view="pageLayout" workbookViewId="0" topLeftCell="A2">
      <selection activeCell="C21" sqref="C21"/>
    </sheetView>
  </sheetViews>
  <sheetFormatPr defaultColWidth="9.140625" defaultRowHeight="12.75"/>
  <cols>
    <col min="1" max="1" width="8.28125" style="0" customWidth="1"/>
    <col min="2" max="2" width="33.421875" style="0" customWidth="1"/>
    <col min="3" max="3" width="18.7109375" style="0" customWidth="1"/>
    <col min="4" max="4" width="19.140625" style="112" customWidth="1"/>
    <col min="5" max="5" width="19.140625" style="154" customWidth="1"/>
    <col min="6" max="6" width="10.00390625" style="0" customWidth="1"/>
  </cols>
  <sheetData>
    <row r="2" spans="2:5" ht="12.75">
      <c r="B2" s="330" t="s">
        <v>274</v>
      </c>
      <c r="C2" s="330"/>
      <c r="D2" s="330"/>
      <c r="E2" s="203"/>
    </row>
    <row r="3" spans="2:5" ht="12.75">
      <c r="B3" s="330" t="s">
        <v>280</v>
      </c>
      <c r="C3" s="330"/>
      <c r="D3" s="330"/>
      <c r="E3" s="203"/>
    </row>
    <row r="4" spans="2:5" ht="12.75">
      <c r="B4" s="65"/>
      <c r="C4" s="65"/>
      <c r="D4" s="200"/>
      <c r="E4" s="204"/>
    </row>
    <row r="5" spans="2:5" ht="12.75">
      <c r="B5" s="331" t="s">
        <v>281</v>
      </c>
      <c r="C5" s="331"/>
      <c r="D5" s="331"/>
      <c r="E5" s="205"/>
    </row>
    <row r="6" spans="1:7" ht="22.5">
      <c r="A6" s="137" t="s">
        <v>282</v>
      </c>
      <c r="B6" s="137" t="s">
        <v>283</v>
      </c>
      <c r="C6" s="137" t="s">
        <v>379</v>
      </c>
      <c r="D6" s="138" t="s">
        <v>380</v>
      </c>
      <c r="E6" s="138" t="s">
        <v>381</v>
      </c>
      <c r="F6" s="138" t="s">
        <v>347</v>
      </c>
      <c r="G6" s="138" t="s">
        <v>241</v>
      </c>
    </row>
    <row r="7" spans="1:7" ht="12.75">
      <c r="A7" s="57">
        <v>1</v>
      </c>
      <c r="B7" s="57">
        <v>2</v>
      </c>
      <c r="C7" s="57">
        <v>3</v>
      </c>
      <c r="D7" s="201">
        <v>4</v>
      </c>
      <c r="E7" s="57">
        <v>5</v>
      </c>
      <c r="F7" s="57">
        <v>6</v>
      </c>
      <c r="G7" s="57">
        <v>6</v>
      </c>
    </row>
    <row r="8" spans="1:7" ht="12.75">
      <c r="A8" s="66" t="s">
        <v>285</v>
      </c>
      <c r="B8" s="66" t="s">
        <v>286</v>
      </c>
      <c r="C8" s="67">
        <v>89950</v>
      </c>
      <c r="D8" s="121">
        <v>70635</v>
      </c>
      <c r="E8" s="67">
        <v>73361.76</v>
      </c>
      <c r="F8" s="67">
        <f>SUM(E8/C8)*100</f>
        <v>81.55837687604223</v>
      </c>
      <c r="G8" s="67">
        <f>SUM(E8/D8)*100</f>
        <v>103.86035251645784</v>
      </c>
    </row>
    <row r="9" spans="1:7" ht="12.75">
      <c r="A9" s="66" t="s">
        <v>287</v>
      </c>
      <c r="B9" s="66" t="s">
        <v>370</v>
      </c>
      <c r="C9" s="67">
        <v>2015</v>
      </c>
      <c r="D9" s="121">
        <v>1990.84</v>
      </c>
      <c r="E9" s="67">
        <v>1024.51</v>
      </c>
      <c r="F9" s="67">
        <f aca="true" t="shared" si="0" ref="F9:F19">SUM(E9/C9)*100</f>
        <v>50.84416873449131</v>
      </c>
      <c r="G9" s="67">
        <f aca="true" t="shared" si="1" ref="G9:G19">SUM(E9/D9)*100</f>
        <v>51.46119226055333</v>
      </c>
    </row>
    <row r="10" spans="1:7" ht="12.75">
      <c r="A10" s="66" t="s">
        <v>287</v>
      </c>
      <c r="B10" s="66" t="s">
        <v>371</v>
      </c>
      <c r="C10" s="67">
        <v>104</v>
      </c>
      <c r="D10" s="121">
        <v>265.45</v>
      </c>
      <c r="E10" s="67">
        <v>124</v>
      </c>
      <c r="F10" s="67">
        <v>0</v>
      </c>
      <c r="G10" s="67">
        <f>SUM(E10/D10)*100</f>
        <v>46.71312864946317</v>
      </c>
    </row>
    <row r="11" spans="1:7" ht="12.75">
      <c r="A11" s="188" t="s">
        <v>287</v>
      </c>
      <c r="B11" s="66" t="s">
        <v>372</v>
      </c>
      <c r="C11" s="67">
        <v>4694</v>
      </c>
      <c r="D11" s="121">
        <v>3454.5</v>
      </c>
      <c r="E11" s="67">
        <v>3454.5</v>
      </c>
      <c r="F11" s="67">
        <f>SUM(E11/C11)*100</f>
        <v>73.5939497230507</v>
      </c>
      <c r="G11" s="67">
        <f>SUM(E11/D11)*100</f>
        <v>100</v>
      </c>
    </row>
    <row r="12" spans="1:7" ht="12.75">
      <c r="A12" s="66" t="s">
        <v>287</v>
      </c>
      <c r="B12" s="66" t="s">
        <v>373</v>
      </c>
      <c r="C12" s="67">
        <v>15841</v>
      </c>
      <c r="D12" s="121">
        <v>22118.34</v>
      </c>
      <c r="E12" s="67">
        <v>20630.51</v>
      </c>
      <c r="F12" s="67">
        <v>0</v>
      </c>
      <c r="G12" s="67">
        <v>0</v>
      </c>
    </row>
    <row r="13" spans="1:7" ht="12.75">
      <c r="A13" s="66" t="s">
        <v>289</v>
      </c>
      <c r="B13" s="66" t="s">
        <v>290</v>
      </c>
      <c r="C13" s="67">
        <v>1140</v>
      </c>
      <c r="D13" s="121">
        <v>1194.51</v>
      </c>
      <c r="E13" s="67">
        <v>1355.37</v>
      </c>
      <c r="F13" s="67">
        <f t="shared" si="0"/>
        <v>118.89210526315787</v>
      </c>
      <c r="G13" s="67">
        <f t="shared" si="1"/>
        <v>113.46660973955846</v>
      </c>
    </row>
    <row r="14" spans="1:7" ht="12.75">
      <c r="A14" s="66" t="s">
        <v>342</v>
      </c>
      <c r="B14" s="66" t="s">
        <v>291</v>
      </c>
      <c r="C14" s="67">
        <v>2746</v>
      </c>
      <c r="D14" s="121">
        <v>6636.14</v>
      </c>
      <c r="E14" s="67">
        <v>5423</v>
      </c>
      <c r="F14" s="67">
        <f t="shared" si="0"/>
        <v>197.48725418790968</v>
      </c>
      <c r="G14" s="67">
        <f t="shared" si="1"/>
        <v>81.71919218099679</v>
      </c>
    </row>
    <row r="15" spans="1:7" ht="12.75">
      <c r="A15" s="66" t="s">
        <v>292</v>
      </c>
      <c r="B15" s="66" t="s">
        <v>374</v>
      </c>
      <c r="C15" s="67">
        <v>929612</v>
      </c>
      <c r="D15" s="121">
        <v>1127750.12</v>
      </c>
      <c r="E15" s="67">
        <v>1044371.05</v>
      </c>
      <c r="F15" s="67">
        <f t="shared" si="0"/>
        <v>112.34483311316981</v>
      </c>
      <c r="G15" s="67">
        <f t="shared" si="1"/>
        <v>92.606600653698</v>
      </c>
    </row>
    <row r="16" spans="1:7" ht="12.75">
      <c r="A16" s="66" t="s">
        <v>292</v>
      </c>
      <c r="B16" s="66" t="s">
        <v>375</v>
      </c>
      <c r="C16" s="67">
        <v>0</v>
      </c>
      <c r="D16" s="121">
        <v>34000</v>
      </c>
      <c r="E16" s="67">
        <v>26640.72</v>
      </c>
      <c r="F16" s="67">
        <v>0</v>
      </c>
      <c r="G16" s="67">
        <v>0</v>
      </c>
    </row>
    <row r="17" spans="1:7" ht="12.75">
      <c r="A17" s="188" t="s">
        <v>292</v>
      </c>
      <c r="B17" s="66" t="s">
        <v>377</v>
      </c>
      <c r="C17" s="67">
        <v>0</v>
      </c>
      <c r="D17" s="121">
        <v>0</v>
      </c>
      <c r="E17" s="67">
        <v>0</v>
      </c>
      <c r="F17" s="67">
        <v>0</v>
      </c>
      <c r="G17" s="67" t="e">
        <f t="shared" si="1"/>
        <v>#DIV/0!</v>
      </c>
    </row>
    <row r="18" spans="1:7" ht="12.75">
      <c r="A18" s="66"/>
      <c r="B18" s="66" t="s">
        <v>339</v>
      </c>
      <c r="C18" s="67">
        <v>0</v>
      </c>
      <c r="D18" s="121">
        <v>0</v>
      </c>
      <c r="E18" s="67"/>
      <c r="F18" s="67">
        <v>0</v>
      </c>
      <c r="G18" s="67">
        <v>0</v>
      </c>
    </row>
    <row r="19" spans="1:7" s="112" customFormat="1" ht="12.75">
      <c r="A19" s="246"/>
      <c r="B19" s="246" t="s">
        <v>293</v>
      </c>
      <c r="C19" s="64">
        <v>1046102</v>
      </c>
      <c r="D19" s="64">
        <f>SUM(D8:D18)</f>
        <v>1268044.9000000001</v>
      </c>
      <c r="E19" s="64">
        <f>SUM(E8:E17)</f>
        <v>1176385.42</v>
      </c>
      <c r="F19" s="121">
        <f t="shared" si="0"/>
        <v>112.45417942036244</v>
      </c>
      <c r="G19" s="121">
        <f t="shared" si="1"/>
        <v>92.77159034352805</v>
      </c>
    </row>
    <row r="20" spans="1:5" ht="12.75">
      <c r="A20" s="68"/>
      <c r="B20" s="68"/>
      <c r="C20" s="68"/>
      <c r="D20" s="202"/>
      <c r="E20" s="206"/>
    </row>
    <row r="22" spans="2:5" ht="12.75">
      <c r="B22" s="331" t="s">
        <v>294</v>
      </c>
      <c r="C22" s="331"/>
      <c r="D22" s="331"/>
      <c r="E22" s="205"/>
    </row>
    <row r="23" spans="1:7" ht="22.5">
      <c r="A23" s="137" t="s">
        <v>282</v>
      </c>
      <c r="B23" s="137" t="s">
        <v>283</v>
      </c>
      <c r="C23" s="137" t="s">
        <v>379</v>
      </c>
      <c r="D23" s="138" t="s">
        <v>380</v>
      </c>
      <c r="E23" s="138" t="s">
        <v>381</v>
      </c>
      <c r="F23" s="138" t="s">
        <v>347</v>
      </c>
      <c r="G23" s="138" t="s">
        <v>241</v>
      </c>
    </row>
    <row r="24" spans="1:7" ht="12.75">
      <c r="A24" s="57">
        <v>1</v>
      </c>
      <c r="B24" s="57">
        <v>2</v>
      </c>
      <c r="C24" s="57">
        <v>3</v>
      </c>
      <c r="D24" s="201">
        <v>4</v>
      </c>
      <c r="E24" s="57">
        <v>5</v>
      </c>
      <c r="F24" s="57">
        <v>6</v>
      </c>
      <c r="G24" s="57">
        <v>6</v>
      </c>
    </row>
    <row r="25" spans="1:7" ht="12.75">
      <c r="A25" s="66" t="s">
        <v>285</v>
      </c>
      <c r="B25" s="66" t="s">
        <v>286</v>
      </c>
      <c r="C25" s="67">
        <v>59257</v>
      </c>
      <c r="D25" s="121">
        <v>70635</v>
      </c>
      <c r="E25" s="67">
        <v>65666.49</v>
      </c>
      <c r="F25" s="67">
        <f>SUM(E25/C25)*100</f>
        <v>110.8164267512699</v>
      </c>
      <c r="G25" s="67">
        <f>SUM(E25/D25)*100</f>
        <v>92.96593756636229</v>
      </c>
    </row>
    <row r="26" spans="1:7" ht="12.75">
      <c r="A26" s="66" t="s">
        <v>287</v>
      </c>
      <c r="B26" s="66" t="s">
        <v>288</v>
      </c>
      <c r="C26" s="67">
        <v>2015</v>
      </c>
      <c r="D26" s="121">
        <v>1990.84</v>
      </c>
      <c r="E26" s="67">
        <v>1024.51</v>
      </c>
      <c r="F26" s="67">
        <f aca="true" t="shared" si="2" ref="F26:F36">SUM(E26/C26)*100</f>
        <v>50.84416873449131</v>
      </c>
      <c r="G26" s="67">
        <f aca="true" t="shared" si="3" ref="G26:G36">SUM(E26/D26)*100</f>
        <v>51.46119226055333</v>
      </c>
    </row>
    <row r="27" spans="1:7" ht="12.75">
      <c r="A27" s="66" t="s">
        <v>287</v>
      </c>
      <c r="B27" s="66" t="s">
        <v>371</v>
      </c>
      <c r="C27" s="67">
        <v>104</v>
      </c>
      <c r="D27" s="121">
        <v>265.45</v>
      </c>
      <c r="E27" s="67">
        <v>124</v>
      </c>
      <c r="F27" s="67">
        <v>0</v>
      </c>
      <c r="G27" s="67">
        <f>SUM(E27/D27)*100</f>
        <v>46.71312864946317</v>
      </c>
    </row>
    <row r="28" spans="1:7" ht="12.75">
      <c r="A28" s="66" t="s">
        <v>287</v>
      </c>
      <c r="B28" s="66" t="s">
        <v>372</v>
      </c>
      <c r="C28" s="67">
        <v>4694</v>
      </c>
      <c r="D28" s="121">
        <v>3454.5</v>
      </c>
      <c r="E28" s="67">
        <v>3454.5</v>
      </c>
      <c r="F28" s="67">
        <f>SUM(E28/C28)*100</f>
        <v>73.5939497230507</v>
      </c>
      <c r="G28" s="67">
        <f>SUM(E28/D28)*100</f>
        <v>100</v>
      </c>
    </row>
    <row r="29" spans="1:7" ht="12.75">
      <c r="A29" s="66" t="s">
        <v>287</v>
      </c>
      <c r="B29" s="66" t="s">
        <v>373</v>
      </c>
      <c r="C29" s="67">
        <v>13159</v>
      </c>
      <c r="D29" s="121">
        <v>22118.34</v>
      </c>
      <c r="E29" s="67">
        <v>20630.51</v>
      </c>
      <c r="F29" s="67">
        <f>SUM(E29/C29)*100</f>
        <v>156.77870658864654</v>
      </c>
      <c r="G29" s="67">
        <v>0</v>
      </c>
    </row>
    <row r="30" spans="1:7" ht="12.75">
      <c r="A30" s="66" t="s">
        <v>289</v>
      </c>
      <c r="B30" s="66" t="s">
        <v>290</v>
      </c>
      <c r="C30" s="67">
        <v>172</v>
      </c>
      <c r="D30" s="121">
        <v>1194.51</v>
      </c>
      <c r="E30" s="67">
        <v>691.8</v>
      </c>
      <c r="F30" s="67">
        <f t="shared" si="2"/>
        <v>402.2093023255814</v>
      </c>
      <c r="G30" s="67">
        <f t="shared" si="3"/>
        <v>57.91496094632945</v>
      </c>
    </row>
    <row r="31" spans="1:7" ht="12.75">
      <c r="A31" s="66" t="s">
        <v>342</v>
      </c>
      <c r="B31" s="66" t="s">
        <v>291</v>
      </c>
      <c r="C31" s="67">
        <v>3083</v>
      </c>
      <c r="D31" s="121">
        <v>6636.14</v>
      </c>
      <c r="E31" s="67">
        <v>6197.52</v>
      </c>
      <c r="F31" s="67">
        <f t="shared" si="2"/>
        <v>201.02238079792411</v>
      </c>
      <c r="G31" s="67">
        <f t="shared" si="3"/>
        <v>93.39043480095357</v>
      </c>
    </row>
    <row r="32" spans="1:7" ht="12.75">
      <c r="A32" s="66" t="s">
        <v>292</v>
      </c>
      <c r="B32" s="66" t="s">
        <v>374</v>
      </c>
      <c r="C32" s="67">
        <v>925747</v>
      </c>
      <c r="D32" s="121">
        <v>1127750.12</v>
      </c>
      <c r="E32" s="67">
        <v>1055160.58</v>
      </c>
      <c r="F32" s="67">
        <f t="shared" si="2"/>
        <v>113.97936801307485</v>
      </c>
      <c r="G32" s="67">
        <f t="shared" si="3"/>
        <v>93.5633312102862</v>
      </c>
    </row>
    <row r="33" spans="1:7" ht="12.75">
      <c r="A33" s="66" t="s">
        <v>292</v>
      </c>
      <c r="B33" s="66" t="s">
        <v>376</v>
      </c>
      <c r="C33" s="67">
        <v>0</v>
      </c>
      <c r="D33" s="121">
        <v>34000</v>
      </c>
      <c r="E33" s="67">
        <v>33840.75</v>
      </c>
      <c r="F33" s="67">
        <v>0</v>
      </c>
      <c r="G33" s="67">
        <v>0</v>
      </c>
    </row>
    <row r="34" spans="1:7" ht="12.75">
      <c r="A34" s="66" t="s">
        <v>292</v>
      </c>
      <c r="B34" s="66" t="s">
        <v>246</v>
      </c>
      <c r="C34" s="67">
        <v>15661</v>
      </c>
      <c r="D34" s="121">
        <v>0</v>
      </c>
      <c r="E34" s="67">
        <v>16489.6</v>
      </c>
      <c r="F34" s="67">
        <v>0</v>
      </c>
      <c r="G34" s="67">
        <v>0</v>
      </c>
    </row>
    <row r="35" spans="1:7" ht="12.75">
      <c r="A35" s="66"/>
      <c r="B35" s="66" t="s">
        <v>339</v>
      </c>
      <c r="C35" s="67">
        <v>0</v>
      </c>
      <c r="D35" s="121"/>
      <c r="E35" s="67">
        <v>0</v>
      </c>
      <c r="F35" s="67">
        <v>0</v>
      </c>
      <c r="G35" s="67">
        <v>0</v>
      </c>
    </row>
    <row r="36" spans="1:7" ht="12.75">
      <c r="A36" s="62"/>
      <c r="B36" s="62" t="s">
        <v>293</v>
      </c>
      <c r="C36" s="64">
        <v>1039553</v>
      </c>
      <c r="D36" s="64">
        <f>SUM(D25:D35)</f>
        <v>1268044.9000000001</v>
      </c>
      <c r="E36" s="63">
        <f>SUM(E25:E34)</f>
        <v>1203280.2600000002</v>
      </c>
      <c r="F36" s="67">
        <f t="shared" si="2"/>
        <v>115.7497751437397</v>
      </c>
      <c r="G36" s="67">
        <f t="shared" si="3"/>
        <v>94.89255940385077</v>
      </c>
    </row>
    <row r="37" spans="3:5" ht="12.75">
      <c r="C37" s="207"/>
      <c r="E37" s="208"/>
    </row>
  </sheetData>
  <sheetProtection/>
  <mergeCells count="4">
    <mergeCell ref="B2:D2"/>
    <mergeCell ref="B3:D3"/>
    <mergeCell ref="B5:D5"/>
    <mergeCell ref="B22:D22"/>
  </mergeCells>
  <printOptions/>
  <pageMargins left="0.7" right="0.7" top="0.75" bottom="0.75" header="0.3" footer="0.3"/>
  <pageSetup horizontalDpi="600" verticalDpi="600" orientation="landscape" paperSize="9" r:id="rId1"/>
  <headerFooter>
    <oddFooter>&amp;C5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view="pageLayout" workbookViewId="0" topLeftCell="A1">
      <selection activeCell="B15" sqref="B15"/>
    </sheetView>
  </sheetViews>
  <sheetFormatPr defaultColWidth="9.140625" defaultRowHeight="12.75"/>
  <cols>
    <col min="1" max="1" width="36.7109375" style="0" customWidth="1"/>
    <col min="2" max="2" width="18.421875" style="0" customWidth="1"/>
    <col min="3" max="3" width="14.00390625" style="0" customWidth="1"/>
    <col min="4" max="4" width="17.140625" style="0" customWidth="1"/>
    <col min="5" max="5" width="11.140625" style="0" customWidth="1"/>
  </cols>
  <sheetData>
    <row r="2" spans="1:5" ht="12.75" customHeight="1">
      <c r="A2" s="330" t="s">
        <v>274</v>
      </c>
      <c r="B2" s="330"/>
      <c r="C2" s="330"/>
      <c r="D2" s="330"/>
      <c r="E2" s="330"/>
    </row>
    <row r="3" spans="1:5" ht="12.75" customHeight="1">
      <c r="A3" s="330" t="s">
        <v>275</v>
      </c>
      <c r="B3" s="330"/>
      <c r="C3" s="330"/>
      <c r="D3" s="330"/>
      <c r="E3" s="330"/>
    </row>
    <row r="5" spans="1:5" ht="12.75">
      <c r="A5" s="335" t="s">
        <v>276</v>
      </c>
      <c r="B5" s="335"/>
      <c r="C5" s="335"/>
      <c r="D5" s="335"/>
      <c r="E5" s="335"/>
    </row>
    <row r="6" spans="1:6" ht="22.5">
      <c r="A6" s="137" t="s">
        <v>277</v>
      </c>
      <c r="B6" s="137" t="s">
        <v>379</v>
      </c>
      <c r="C6" s="138" t="s">
        <v>380</v>
      </c>
      <c r="D6" s="138" t="s">
        <v>381</v>
      </c>
      <c r="E6" s="138" t="s">
        <v>348</v>
      </c>
      <c r="F6" s="138" t="s">
        <v>284</v>
      </c>
    </row>
    <row r="7" spans="1:6" ht="12.7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</row>
    <row r="8" spans="1:6" ht="12.75">
      <c r="A8" s="58" t="s">
        <v>278</v>
      </c>
      <c r="B8" s="59">
        <v>1039553</v>
      </c>
      <c r="C8" s="59">
        <v>1268044.98</v>
      </c>
      <c r="D8" s="59">
        <v>1203280.26</v>
      </c>
      <c r="E8" s="60">
        <f>SUM(D8/B8)*100</f>
        <v>115.74977514373967</v>
      </c>
      <c r="F8" s="60">
        <f>SUM(D8/C8)*100</f>
        <v>94.89255341715086</v>
      </c>
    </row>
    <row r="9" spans="1:6" ht="12.75">
      <c r="A9" s="61" t="s">
        <v>369</v>
      </c>
      <c r="B9" s="59">
        <f aca="true" t="shared" si="0" ref="B9:D10">B8</f>
        <v>1039553</v>
      </c>
      <c r="C9" s="59">
        <f t="shared" si="0"/>
        <v>1268044.98</v>
      </c>
      <c r="D9" s="59">
        <v>1203280.26</v>
      </c>
      <c r="E9" s="60">
        <f>SUM(D9/B9)*100</f>
        <v>115.74977514373967</v>
      </c>
      <c r="F9" s="60">
        <f>SUM(D9/C9)*100</f>
        <v>94.89255341715086</v>
      </c>
    </row>
    <row r="10" spans="1:6" ht="12.75">
      <c r="A10" s="62" t="s">
        <v>279</v>
      </c>
      <c r="B10" s="64">
        <f t="shared" si="0"/>
        <v>1039553</v>
      </c>
      <c r="C10" s="64">
        <f t="shared" si="0"/>
        <v>1268044.98</v>
      </c>
      <c r="D10" s="64">
        <f t="shared" si="0"/>
        <v>1203280.26</v>
      </c>
      <c r="E10" s="60">
        <f>SUM(D10/B10)*100</f>
        <v>115.74977514373967</v>
      </c>
      <c r="F10" s="60">
        <f>SUM(D10/C10)*100</f>
        <v>94.89255341715086</v>
      </c>
    </row>
  </sheetData>
  <sheetProtection/>
  <mergeCells count="3">
    <mergeCell ref="A2:E2"/>
    <mergeCell ref="A3:E3"/>
    <mergeCell ref="A5:E5"/>
  </mergeCells>
  <printOptions/>
  <pageMargins left="0.7" right="0.7" top="0.75" bottom="0.75" header="0.3" footer="0.3"/>
  <pageSetup horizontalDpi="600" verticalDpi="600" orientation="landscape" r:id="rId1"/>
  <headerFooter>
    <oddFooter>&amp;C6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6"/>
  <sheetViews>
    <sheetView zoomScalePageLayoutView="0" workbookViewId="0" topLeftCell="A118">
      <selection activeCell="N142" sqref="N142"/>
    </sheetView>
  </sheetViews>
  <sheetFormatPr defaultColWidth="9.140625" defaultRowHeight="12.75"/>
  <cols>
    <col min="2" max="2" width="0" style="0" hidden="1" customWidth="1"/>
    <col min="7" max="7" width="13.421875" style="222" customWidth="1"/>
    <col min="8" max="8" width="15.7109375" style="0" customWidth="1"/>
    <col min="9" max="9" width="15.28125" style="0" customWidth="1"/>
    <col min="12" max="12" width="10.7109375" style="0" bestFit="1" customWidth="1"/>
  </cols>
  <sheetData>
    <row r="1" spans="1:10" ht="12.75">
      <c r="A1" s="336" t="s">
        <v>340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2.75">
      <c r="A2" s="336" t="s">
        <v>341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2" ht="13.5" thickBot="1">
      <c r="A3" s="2"/>
      <c r="B3" s="154"/>
    </row>
    <row r="4" spans="1:11" ht="24" thickBot="1" thickTop="1">
      <c r="A4" s="1" t="s">
        <v>0</v>
      </c>
      <c r="B4" s="155" t="s">
        <v>1</v>
      </c>
      <c r="C4" s="337" t="s">
        <v>2</v>
      </c>
      <c r="D4" s="338"/>
      <c r="E4" s="338"/>
      <c r="F4" s="338"/>
      <c r="G4" s="223" t="s">
        <v>382</v>
      </c>
      <c r="H4" s="1" t="s">
        <v>380</v>
      </c>
      <c r="I4" s="1" t="s">
        <v>383</v>
      </c>
      <c r="J4" s="4" t="s">
        <v>349</v>
      </c>
      <c r="K4" s="4" t="s">
        <v>350</v>
      </c>
    </row>
    <row r="5" spans="1:11" ht="13.5" thickTop="1">
      <c r="A5" s="3">
        <v>1</v>
      </c>
      <c r="B5" s="156">
        <v>2</v>
      </c>
      <c r="C5" s="339">
        <v>3</v>
      </c>
      <c r="D5" s="339"/>
      <c r="E5" s="339"/>
      <c r="F5" s="339"/>
      <c r="G5" s="172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340" t="s">
        <v>3</v>
      </c>
      <c r="B6" s="341"/>
      <c r="C6" s="341"/>
      <c r="D6" s="341"/>
      <c r="E6" s="341"/>
      <c r="F6" s="341"/>
      <c r="G6" s="242">
        <f>G7+G232</f>
        <v>1039552.82</v>
      </c>
      <c r="H6" s="27">
        <f>H7+H232</f>
        <v>1268044.98</v>
      </c>
      <c r="I6" s="27">
        <f>I7+I232</f>
        <v>1203280.26</v>
      </c>
      <c r="J6" s="186">
        <f>SUM(I6/G6)</f>
        <v>1.1574979518597237</v>
      </c>
      <c r="K6" s="186">
        <f>SUM(I6/H6)</f>
        <v>0.9489255341715087</v>
      </c>
    </row>
    <row r="7" spans="1:11" ht="12.75">
      <c r="A7" s="340" t="s">
        <v>359</v>
      </c>
      <c r="B7" s="341"/>
      <c r="C7" s="341"/>
      <c r="D7" s="341"/>
      <c r="E7" s="341"/>
      <c r="F7" s="341"/>
      <c r="G7" s="242">
        <f>G8</f>
        <v>1021717.0399999999</v>
      </c>
      <c r="H7" s="27">
        <f>H8</f>
        <v>1243670.35</v>
      </c>
      <c r="I7" s="27">
        <f>I8</f>
        <v>1181501.24</v>
      </c>
      <c r="J7" s="186">
        <f>SUM(I7/G7)</f>
        <v>1.1563879173435339</v>
      </c>
      <c r="K7" s="186">
        <f aca="true" t="shared" si="0" ref="K7:K73">SUM(I7/H7)</f>
        <v>0.950011584661482</v>
      </c>
    </row>
    <row r="8" spans="1:13" ht="12.75">
      <c r="A8" s="342" t="s">
        <v>387</v>
      </c>
      <c r="B8" s="341"/>
      <c r="C8" s="341"/>
      <c r="D8" s="341"/>
      <c r="E8" s="341"/>
      <c r="F8" s="341"/>
      <c r="G8" s="245">
        <f>G11+G9</f>
        <v>1021717.0399999999</v>
      </c>
      <c r="H8" s="28">
        <f>H11+H9</f>
        <v>1243670.35</v>
      </c>
      <c r="I8" s="28">
        <f>I11+I9</f>
        <v>1181501.24</v>
      </c>
      <c r="J8" s="186">
        <f>SUM(I8/G8)</f>
        <v>1.1563879173435339</v>
      </c>
      <c r="K8" s="186">
        <f t="shared" si="0"/>
        <v>0.950011584661482</v>
      </c>
      <c r="M8" s="185"/>
    </row>
    <row r="9" spans="1:11" ht="12.75" customHeight="1">
      <c r="A9" s="346" t="s">
        <v>145</v>
      </c>
      <c r="B9" s="341"/>
      <c r="C9" s="341"/>
      <c r="D9" s="341"/>
      <c r="E9" s="341"/>
      <c r="F9" s="341"/>
      <c r="G9" s="224">
        <f>G10</f>
        <v>0</v>
      </c>
      <c r="H9" s="19">
        <f>H10</f>
        <v>0</v>
      </c>
      <c r="I9" s="19">
        <f>I10</f>
        <v>0</v>
      </c>
      <c r="J9" s="186">
        <v>0</v>
      </c>
      <c r="K9" s="186" t="e">
        <f>SUM(I9/H9)</f>
        <v>#DIV/0!</v>
      </c>
    </row>
    <row r="10" spans="1:11" ht="12.75">
      <c r="A10" s="9">
        <v>9222</v>
      </c>
      <c r="B10" s="159"/>
      <c r="C10" s="348" t="s">
        <v>339</v>
      </c>
      <c r="D10" s="348"/>
      <c r="E10" s="348"/>
      <c r="F10" s="348"/>
      <c r="G10" s="225">
        <v>0</v>
      </c>
      <c r="H10" s="10">
        <v>0</v>
      </c>
      <c r="I10" s="10">
        <v>0</v>
      </c>
      <c r="J10" s="186">
        <v>0</v>
      </c>
      <c r="K10" s="186" t="e">
        <f>SUM(I10/H10)</f>
        <v>#DIV/0!</v>
      </c>
    </row>
    <row r="11" spans="1:13" ht="12.75">
      <c r="A11" s="343" t="s">
        <v>4</v>
      </c>
      <c r="B11" s="341"/>
      <c r="C11" s="341"/>
      <c r="D11" s="341"/>
      <c r="E11" s="341"/>
      <c r="F11" s="341"/>
      <c r="G11" s="243">
        <f>G12</f>
        <v>1021717.0399999999</v>
      </c>
      <c r="H11" s="29">
        <f>H12</f>
        <v>1243670.35</v>
      </c>
      <c r="I11" s="29">
        <f>I12</f>
        <v>1181501.24</v>
      </c>
      <c r="J11" s="186">
        <f aca="true" t="shared" si="1" ref="J11:J21">SUM(I11/G11)</f>
        <v>1.1563879173435339</v>
      </c>
      <c r="K11" s="186">
        <f t="shared" si="0"/>
        <v>0.950011584661482</v>
      </c>
      <c r="L11" s="185"/>
      <c r="M11" s="185"/>
    </row>
    <row r="12" spans="1:11" ht="12.75">
      <c r="A12" s="344" t="s">
        <v>5</v>
      </c>
      <c r="B12" s="341"/>
      <c r="C12" s="341"/>
      <c r="D12" s="341"/>
      <c r="E12" s="341"/>
      <c r="F12" s="341"/>
      <c r="G12" s="244">
        <f>G13+G56+G223+G227</f>
        <v>1021717.0399999999</v>
      </c>
      <c r="H12" s="30">
        <f>H13+H56+H223+H227</f>
        <v>1243670.35</v>
      </c>
      <c r="I12" s="30">
        <f>I13+I56+I223+I227</f>
        <v>1181501.24</v>
      </c>
      <c r="J12" s="186">
        <f t="shared" si="1"/>
        <v>1.1563879173435339</v>
      </c>
      <c r="K12" s="186">
        <f t="shared" si="0"/>
        <v>0.950011584661482</v>
      </c>
    </row>
    <row r="13" spans="1:11" ht="12.75">
      <c r="A13" s="345" t="s">
        <v>360</v>
      </c>
      <c r="B13" s="341"/>
      <c r="C13" s="341"/>
      <c r="D13" s="341"/>
      <c r="E13" s="341"/>
      <c r="F13" s="341"/>
      <c r="G13" s="241">
        <f aca="true" t="shared" si="2" ref="G13:I14">G14</f>
        <v>62182.98</v>
      </c>
      <c r="H13" s="18">
        <f t="shared" si="2"/>
        <v>70635.08</v>
      </c>
      <c r="I13" s="18">
        <f t="shared" si="2"/>
        <v>65666.48000000001</v>
      </c>
      <c r="J13" s="186">
        <f t="shared" si="1"/>
        <v>1.0560201521380932</v>
      </c>
      <c r="K13" s="186">
        <f t="shared" si="0"/>
        <v>0.9296581811756992</v>
      </c>
    </row>
    <row r="14" spans="1:11" ht="12.75">
      <c r="A14" s="346" t="s">
        <v>6</v>
      </c>
      <c r="B14" s="341"/>
      <c r="C14" s="341"/>
      <c r="D14" s="341"/>
      <c r="E14" s="341"/>
      <c r="F14" s="341"/>
      <c r="G14" s="224">
        <f t="shared" si="2"/>
        <v>62182.98</v>
      </c>
      <c r="H14" s="19">
        <f t="shared" si="2"/>
        <v>70635.08</v>
      </c>
      <c r="I14" s="19">
        <f t="shared" si="2"/>
        <v>65666.48000000001</v>
      </c>
      <c r="J14" s="186">
        <f t="shared" si="1"/>
        <v>1.0560201521380932</v>
      </c>
      <c r="K14" s="186">
        <f t="shared" si="0"/>
        <v>0.9296581811756992</v>
      </c>
    </row>
    <row r="15" spans="1:11" ht="12.75">
      <c r="A15" s="5">
        <v>3</v>
      </c>
      <c r="B15" s="157"/>
      <c r="C15" s="347" t="s">
        <v>234</v>
      </c>
      <c r="D15" s="347"/>
      <c r="E15" s="347"/>
      <c r="F15" s="347"/>
      <c r="G15" s="226">
        <f>G16+G19+G50</f>
        <v>62182.98</v>
      </c>
      <c r="H15" s="6">
        <f>H16+H19+H50</f>
        <v>70635.08</v>
      </c>
      <c r="I15" s="6">
        <f>I16+I19+I50</f>
        <v>65666.48000000001</v>
      </c>
      <c r="J15" s="186">
        <f t="shared" si="1"/>
        <v>1.0560201521380932</v>
      </c>
      <c r="K15" s="186">
        <f t="shared" si="0"/>
        <v>0.9296581811756992</v>
      </c>
    </row>
    <row r="16" spans="1:11" ht="12.75">
      <c r="A16" s="7">
        <v>31</v>
      </c>
      <c r="B16" s="158"/>
      <c r="C16" s="349" t="s">
        <v>235</v>
      </c>
      <c r="D16" s="349"/>
      <c r="E16" s="349"/>
      <c r="F16" s="349"/>
      <c r="G16" s="227">
        <f aca="true" t="shared" si="3" ref="G16:I17">G17</f>
        <v>530.89</v>
      </c>
      <c r="H16" s="8">
        <f>H17</f>
        <v>530.89</v>
      </c>
      <c r="I16" s="8">
        <f>I17</f>
        <v>530.89</v>
      </c>
      <c r="J16" s="186">
        <f t="shared" si="1"/>
        <v>1</v>
      </c>
      <c r="K16" s="186">
        <f t="shared" si="0"/>
        <v>1</v>
      </c>
    </row>
    <row r="17" spans="1:11" ht="12.75">
      <c r="A17" s="9">
        <v>312</v>
      </c>
      <c r="B17" s="159"/>
      <c r="C17" s="348" t="s">
        <v>9</v>
      </c>
      <c r="D17" s="348"/>
      <c r="E17" s="348"/>
      <c r="F17" s="348"/>
      <c r="G17" s="225">
        <f t="shared" si="3"/>
        <v>530.89</v>
      </c>
      <c r="H17" s="10">
        <f t="shared" si="3"/>
        <v>530.89</v>
      </c>
      <c r="I17" s="10">
        <f t="shared" si="3"/>
        <v>530.89</v>
      </c>
      <c r="J17" s="186">
        <f t="shared" si="1"/>
        <v>1</v>
      </c>
      <c r="K17" s="186">
        <f t="shared" si="0"/>
        <v>1</v>
      </c>
    </row>
    <row r="18" spans="1:11" ht="12.75">
      <c r="A18" s="11" t="s">
        <v>7</v>
      </c>
      <c r="B18" s="156" t="s">
        <v>8</v>
      </c>
      <c r="C18" s="350" t="s">
        <v>9</v>
      </c>
      <c r="D18" s="341"/>
      <c r="E18" s="341"/>
      <c r="F18" s="341"/>
      <c r="G18" s="228">
        <v>530.89</v>
      </c>
      <c r="H18" s="12">
        <v>530.89</v>
      </c>
      <c r="I18" s="12">
        <v>530.89</v>
      </c>
      <c r="J18" s="186">
        <f t="shared" si="1"/>
        <v>1</v>
      </c>
      <c r="K18" s="186">
        <f t="shared" si="0"/>
        <v>1</v>
      </c>
    </row>
    <row r="19" spans="1:11" ht="12.75">
      <c r="A19" s="7">
        <v>32</v>
      </c>
      <c r="B19" s="160"/>
      <c r="C19" s="349" t="s">
        <v>236</v>
      </c>
      <c r="D19" s="349"/>
      <c r="E19" s="349"/>
      <c r="F19" s="349"/>
      <c r="G19" s="229">
        <f>G20+G24+G31+G41+G43</f>
        <v>61652.090000000004</v>
      </c>
      <c r="H19" s="13">
        <f>H20+H24+H31+H41+H43</f>
        <v>70104.19</v>
      </c>
      <c r="I19" s="13">
        <f>I20+I24+I31+I41+I43</f>
        <v>65135.590000000004</v>
      </c>
      <c r="J19" s="186">
        <f t="shared" si="1"/>
        <v>1.0565025451691905</v>
      </c>
      <c r="K19" s="186">
        <f t="shared" si="0"/>
        <v>0.9291254916432242</v>
      </c>
    </row>
    <row r="20" spans="1:11" ht="12.75">
      <c r="A20" s="140">
        <v>321</v>
      </c>
      <c r="B20" s="161"/>
      <c r="C20" s="351" t="s">
        <v>237</v>
      </c>
      <c r="D20" s="351"/>
      <c r="E20" s="351"/>
      <c r="F20" s="351"/>
      <c r="G20" s="230">
        <f>G21+G22+G23</f>
        <v>2860.97</v>
      </c>
      <c r="H20" s="141">
        <f>H21+H22+H23</f>
        <v>3363.52</v>
      </c>
      <c r="I20" s="141">
        <f>I21+I22+I23</f>
        <v>3452.04</v>
      </c>
      <c r="J20" s="186">
        <f t="shared" si="1"/>
        <v>1.2065977622974027</v>
      </c>
      <c r="K20" s="186">
        <f t="shared" si="0"/>
        <v>1.0263176672057843</v>
      </c>
    </row>
    <row r="21" spans="1:11" ht="12.75">
      <c r="A21" s="11" t="s">
        <v>10</v>
      </c>
      <c r="B21" s="156" t="s">
        <v>11</v>
      </c>
      <c r="C21" s="350" t="s">
        <v>12</v>
      </c>
      <c r="D21" s="341"/>
      <c r="E21" s="341"/>
      <c r="F21" s="341"/>
      <c r="G21" s="228">
        <v>2681.79</v>
      </c>
      <c r="H21" s="12">
        <v>3363.52</v>
      </c>
      <c r="I21" s="12">
        <v>3452.04</v>
      </c>
      <c r="J21" s="186">
        <f t="shared" si="1"/>
        <v>1.2872148825970713</v>
      </c>
      <c r="K21" s="186">
        <f t="shared" si="0"/>
        <v>1.0263176672057843</v>
      </c>
    </row>
    <row r="22" spans="1:11" ht="12.75">
      <c r="A22" s="11" t="s">
        <v>13</v>
      </c>
      <c r="B22" s="156" t="s">
        <v>14</v>
      </c>
      <c r="C22" s="350" t="s">
        <v>15</v>
      </c>
      <c r="D22" s="341"/>
      <c r="E22" s="341"/>
      <c r="F22" s="341"/>
      <c r="G22" s="228">
        <v>0</v>
      </c>
      <c r="H22" s="189"/>
      <c r="I22" s="12">
        <v>0</v>
      </c>
      <c r="J22" s="186">
        <v>0</v>
      </c>
      <c r="K22" s="186">
        <v>0</v>
      </c>
    </row>
    <row r="23" spans="1:11" ht="12.75">
      <c r="A23" s="11" t="s">
        <v>16</v>
      </c>
      <c r="B23" s="156" t="s">
        <v>17</v>
      </c>
      <c r="C23" s="350" t="s">
        <v>18</v>
      </c>
      <c r="D23" s="341"/>
      <c r="E23" s="341"/>
      <c r="F23" s="341"/>
      <c r="G23" s="228">
        <v>179.18</v>
      </c>
      <c r="H23" s="12"/>
      <c r="I23" s="12">
        <v>0</v>
      </c>
      <c r="J23" s="186">
        <f>SUM(I23/G23)</f>
        <v>0</v>
      </c>
      <c r="K23" s="186" t="e">
        <f t="shared" si="0"/>
        <v>#DIV/0!</v>
      </c>
    </row>
    <row r="24" spans="1:11" ht="12.75">
      <c r="A24" s="14">
        <v>322</v>
      </c>
      <c r="B24" s="162"/>
      <c r="C24" s="352" t="s">
        <v>238</v>
      </c>
      <c r="D24" s="352"/>
      <c r="E24" s="352"/>
      <c r="F24" s="352"/>
      <c r="G24" s="231">
        <f>G25+G26+G27+G28+G29+G30</f>
        <v>35744.01</v>
      </c>
      <c r="H24" s="16">
        <f>H25+H26+H27+H28+H29+H30</f>
        <v>45658.47</v>
      </c>
      <c r="I24" s="16">
        <f>I25+I26+I27+I28+I29+I30</f>
        <v>39842.700000000004</v>
      </c>
      <c r="J24" s="186">
        <f>SUM(I24/G24)</f>
        <v>1.114667884213327</v>
      </c>
      <c r="K24" s="186">
        <f t="shared" si="0"/>
        <v>0.8726245097568973</v>
      </c>
    </row>
    <row r="25" spans="1:11" ht="12.75">
      <c r="A25" s="11" t="s">
        <v>19</v>
      </c>
      <c r="B25" s="156" t="s">
        <v>20</v>
      </c>
      <c r="C25" s="350" t="s">
        <v>21</v>
      </c>
      <c r="D25" s="341"/>
      <c r="E25" s="341"/>
      <c r="F25" s="341"/>
      <c r="G25" s="228">
        <v>5874.09</v>
      </c>
      <c r="H25" s="12">
        <v>5308.91</v>
      </c>
      <c r="I25" s="12">
        <v>6057.35</v>
      </c>
      <c r="J25" s="186">
        <f>SUM(I25/G25)</f>
        <v>1.031198023864122</v>
      </c>
      <c r="K25" s="186">
        <f t="shared" si="0"/>
        <v>1.1409780915479826</v>
      </c>
    </row>
    <row r="26" spans="1:11" ht="12.75">
      <c r="A26" s="11" t="s">
        <v>22</v>
      </c>
      <c r="B26" s="156" t="s">
        <v>23</v>
      </c>
      <c r="C26" s="350" t="s">
        <v>24</v>
      </c>
      <c r="D26" s="341"/>
      <c r="E26" s="341"/>
      <c r="F26" s="341"/>
      <c r="G26" s="228">
        <v>0</v>
      </c>
      <c r="H26" s="189">
        <v>0</v>
      </c>
      <c r="I26" s="12">
        <v>0</v>
      </c>
      <c r="J26" s="186">
        <v>0</v>
      </c>
      <c r="K26" s="186">
        <v>0</v>
      </c>
    </row>
    <row r="27" spans="1:12" ht="12.75">
      <c r="A27" s="11" t="s">
        <v>25</v>
      </c>
      <c r="B27" s="156" t="s">
        <v>26</v>
      </c>
      <c r="C27" s="350" t="s">
        <v>27</v>
      </c>
      <c r="D27" s="341"/>
      <c r="E27" s="341"/>
      <c r="F27" s="341"/>
      <c r="G27" s="228">
        <v>29094.07</v>
      </c>
      <c r="H27" s="12">
        <v>39816.84</v>
      </c>
      <c r="I27" s="12">
        <v>33300.79</v>
      </c>
      <c r="J27" s="186">
        <f>SUM(I27/G27)</f>
        <v>1.1445902893613715</v>
      </c>
      <c r="K27" s="186">
        <f t="shared" si="0"/>
        <v>0.8363493938745516</v>
      </c>
      <c r="L27" s="191"/>
    </row>
    <row r="28" spans="1:11" ht="12.75">
      <c r="A28" s="11" t="s">
        <v>28</v>
      </c>
      <c r="B28" s="156" t="s">
        <v>29</v>
      </c>
      <c r="C28" s="350" t="s">
        <v>30</v>
      </c>
      <c r="D28" s="341"/>
      <c r="E28" s="341"/>
      <c r="F28" s="341"/>
      <c r="G28" s="228">
        <v>0</v>
      </c>
      <c r="H28" s="12">
        <v>0</v>
      </c>
      <c r="I28" s="12">
        <v>0</v>
      </c>
      <c r="J28" s="186">
        <v>0</v>
      </c>
      <c r="K28" s="186">
        <v>0</v>
      </c>
    </row>
    <row r="29" spans="1:11" ht="12.75">
      <c r="A29" s="11" t="s">
        <v>31</v>
      </c>
      <c r="B29" s="156" t="s">
        <v>32</v>
      </c>
      <c r="C29" s="350" t="s">
        <v>33</v>
      </c>
      <c r="D29" s="341"/>
      <c r="E29" s="341"/>
      <c r="F29" s="341"/>
      <c r="G29" s="228">
        <v>677.32</v>
      </c>
      <c r="H29" s="12">
        <v>400</v>
      </c>
      <c r="I29" s="12">
        <v>379.48</v>
      </c>
      <c r="J29" s="186">
        <f>SUM(I29/G29)</f>
        <v>0.5602669343884722</v>
      </c>
      <c r="K29" s="186">
        <f t="shared" si="0"/>
        <v>0.9487000000000001</v>
      </c>
    </row>
    <row r="30" spans="1:11" ht="12.75">
      <c r="A30" s="11" t="s">
        <v>34</v>
      </c>
      <c r="B30" s="156" t="s">
        <v>35</v>
      </c>
      <c r="C30" s="350" t="s">
        <v>36</v>
      </c>
      <c r="D30" s="341"/>
      <c r="E30" s="341"/>
      <c r="F30" s="341"/>
      <c r="G30" s="228">
        <v>98.53</v>
      </c>
      <c r="H30" s="12">
        <v>132.72</v>
      </c>
      <c r="I30" s="12">
        <v>105.08</v>
      </c>
      <c r="J30" s="186">
        <v>0</v>
      </c>
      <c r="K30" s="186">
        <f t="shared" si="0"/>
        <v>0.7917420132610006</v>
      </c>
    </row>
    <row r="31" spans="1:11" ht="12.75">
      <c r="A31" s="14">
        <v>323</v>
      </c>
      <c r="B31" s="162"/>
      <c r="C31" s="353" t="s">
        <v>239</v>
      </c>
      <c r="D31" s="353"/>
      <c r="E31" s="353"/>
      <c r="F31" s="353"/>
      <c r="G31" s="231">
        <f>G32+G33+G34+G35+G36+G37+G38+G39+G40</f>
        <v>19144.690000000002</v>
      </c>
      <c r="H31" s="16">
        <f>H32+H33+H34+H35+H36+H37+H38+H39+H40</f>
        <v>16717.59</v>
      </c>
      <c r="I31" s="16">
        <f>I32+I33+I34+I35+I36+I37+I38+I39+I40</f>
        <v>18333.04</v>
      </c>
      <c r="J31" s="186">
        <f>SUM(I31/G31)</f>
        <v>0.9576044323517382</v>
      </c>
      <c r="K31" s="186">
        <f t="shared" si="0"/>
        <v>1.0966317513469346</v>
      </c>
    </row>
    <row r="32" spans="1:11" ht="12.75">
      <c r="A32" s="11" t="s">
        <v>37</v>
      </c>
      <c r="B32" s="156" t="s">
        <v>38</v>
      </c>
      <c r="C32" s="350" t="s">
        <v>39</v>
      </c>
      <c r="D32" s="341"/>
      <c r="E32" s="341"/>
      <c r="F32" s="341"/>
      <c r="G32" s="228">
        <v>1553.49</v>
      </c>
      <c r="H32" s="12">
        <v>1592.67</v>
      </c>
      <c r="I32" s="12">
        <v>1606.4</v>
      </c>
      <c r="J32" s="186">
        <f>SUM(I32/G32)</f>
        <v>1.0340587966449737</v>
      </c>
      <c r="K32" s="186">
        <f t="shared" si="0"/>
        <v>1.0086207437824535</v>
      </c>
    </row>
    <row r="33" spans="1:11" ht="12.75">
      <c r="A33" s="11" t="s">
        <v>40</v>
      </c>
      <c r="B33" s="156" t="s">
        <v>41</v>
      </c>
      <c r="C33" s="350" t="s">
        <v>42</v>
      </c>
      <c r="D33" s="341"/>
      <c r="E33" s="341"/>
      <c r="F33" s="341"/>
      <c r="G33" s="228">
        <v>0</v>
      </c>
      <c r="H33" s="12">
        <v>0</v>
      </c>
      <c r="I33" s="12">
        <v>0</v>
      </c>
      <c r="J33" s="186">
        <v>0</v>
      </c>
      <c r="K33" s="186">
        <v>0</v>
      </c>
    </row>
    <row r="34" spans="1:11" ht="12.75">
      <c r="A34" s="11" t="s">
        <v>43</v>
      </c>
      <c r="B34" s="156" t="s">
        <v>44</v>
      </c>
      <c r="C34" s="350" t="s">
        <v>45</v>
      </c>
      <c r="D34" s="341"/>
      <c r="E34" s="341"/>
      <c r="F34" s="341"/>
      <c r="G34" s="228">
        <v>0</v>
      </c>
      <c r="H34" s="12">
        <v>0</v>
      </c>
      <c r="I34" s="12">
        <v>0</v>
      </c>
      <c r="J34" s="186">
        <v>0</v>
      </c>
      <c r="K34" s="186">
        <v>0</v>
      </c>
    </row>
    <row r="35" spans="1:11" ht="12.75">
      <c r="A35" s="11" t="s">
        <v>46</v>
      </c>
      <c r="B35" s="156" t="s">
        <v>47</v>
      </c>
      <c r="C35" s="350" t="s">
        <v>48</v>
      </c>
      <c r="D35" s="341"/>
      <c r="E35" s="341"/>
      <c r="F35" s="341"/>
      <c r="G35" s="228">
        <v>5223.51</v>
      </c>
      <c r="H35" s="12">
        <v>5308.91</v>
      </c>
      <c r="I35" s="12">
        <v>6537.24</v>
      </c>
      <c r="J35" s="186">
        <f>SUM(I35/G35)</f>
        <v>1.2515032995055049</v>
      </c>
      <c r="K35" s="186">
        <f t="shared" si="0"/>
        <v>1.2313714114573424</v>
      </c>
    </row>
    <row r="36" spans="1:11" ht="12.75">
      <c r="A36" s="11" t="s">
        <v>49</v>
      </c>
      <c r="B36" s="156" t="s">
        <v>50</v>
      </c>
      <c r="C36" s="350" t="s">
        <v>51</v>
      </c>
      <c r="D36" s="341"/>
      <c r="E36" s="341"/>
      <c r="F36" s="341"/>
      <c r="G36" s="228">
        <v>0</v>
      </c>
      <c r="H36" s="12">
        <v>0</v>
      </c>
      <c r="I36" s="12">
        <v>0</v>
      </c>
      <c r="J36" s="186">
        <v>0</v>
      </c>
      <c r="K36" s="186">
        <v>0</v>
      </c>
    </row>
    <row r="37" spans="1:11" ht="12.75">
      <c r="A37" s="11" t="s">
        <v>52</v>
      </c>
      <c r="B37" s="156" t="s">
        <v>53</v>
      </c>
      <c r="C37" s="350" t="s">
        <v>54</v>
      </c>
      <c r="D37" s="341"/>
      <c r="E37" s="341"/>
      <c r="F37" s="341"/>
      <c r="G37" s="228">
        <v>3748.53</v>
      </c>
      <c r="H37" s="12">
        <v>2389.03</v>
      </c>
      <c r="I37" s="12">
        <v>3611.73</v>
      </c>
      <c r="J37" s="186">
        <f>SUM(I37/G37)</f>
        <v>0.9635056942321389</v>
      </c>
      <c r="K37" s="186">
        <f t="shared" si="0"/>
        <v>1.5117976752070923</v>
      </c>
    </row>
    <row r="38" spans="1:11" ht="12.75">
      <c r="A38" s="11" t="s">
        <v>55</v>
      </c>
      <c r="B38" s="156" t="s">
        <v>56</v>
      </c>
      <c r="C38" s="350" t="s">
        <v>57</v>
      </c>
      <c r="D38" s="341"/>
      <c r="E38" s="341"/>
      <c r="F38" s="341"/>
      <c r="G38" s="228">
        <v>165.08</v>
      </c>
      <c r="H38" s="12">
        <v>65.45</v>
      </c>
      <c r="I38" s="12">
        <v>62.21</v>
      </c>
      <c r="J38" s="186">
        <v>0</v>
      </c>
      <c r="K38" s="186">
        <v>0</v>
      </c>
    </row>
    <row r="39" spans="1:11" ht="12.75">
      <c r="A39" s="11" t="s">
        <v>58</v>
      </c>
      <c r="B39" s="156" t="s">
        <v>59</v>
      </c>
      <c r="C39" s="350" t="s">
        <v>60</v>
      </c>
      <c r="D39" s="341"/>
      <c r="E39" s="341"/>
      <c r="F39" s="341"/>
      <c r="G39" s="228">
        <v>1515.11</v>
      </c>
      <c r="H39" s="12">
        <v>1592.67</v>
      </c>
      <c r="I39" s="12">
        <v>1493.19</v>
      </c>
      <c r="J39" s="186">
        <f>SUM(I39/G39)</f>
        <v>0.9855324035878584</v>
      </c>
      <c r="K39" s="186">
        <f t="shared" si="0"/>
        <v>0.9375388498559023</v>
      </c>
    </row>
    <row r="40" spans="1:11" ht="12.75">
      <c r="A40" s="11" t="s">
        <v>61</v>
      </c>
      <c r="B40" s="156" t="s">
        <v>62</v>
      </c>
      <c r="C40" s="350" t="s">
        <v>63</v>
      </c>
      <c r="D40" s="341"/>
      <c r="E40" s="341"/>
      <c r="F40" s="341"/>
      <c r="G40" s="228">
        <v>6938.97</v>
      </c>
      <c r="H40" s="12">
        <v>5768.86</v>
      </c>
      <c r="I40" s="12">
        <v>5022.27</v>
      </c>
      <c r="J40" s="186">
        <f>SUM(I40/G40)</f>
        <v>0.7237774482379951</v>
      </c>
      <c r="K40" s="186">
        <f t="shared" si="0"/>
        <v>0.8705827494513648</v>
      </c>
    </row>
    <row r="41" spans="1:11" ht="12.75">
      <c r="A41" s="14">
        <v>324</v>
      </c>
      <c r="B41" s="162"/>
      <c r="C41" s="353" t="s">
        <v>240</v>
      </c>
      <c r="D41" s="353"/>
      <c r="E41" s="353"/>
      <c r="F41" s="353"/>
      <c r="G41" s="231">
        <f>G42</f>
        <v>0</v>
      </c>
      <c r="H41" s="16">
        <f>H42</f>
        <v>0</v>
      </c>
      <c r="I41" s="16">
        <f>I42</f>
        <v>0</v>
      </c>
      <c r="J41" s="186">
        <v>0</v>
      </c>
      <c r="K41" s="186">
        <v>0</v>
      </c>
    </row>
    <row r="42" spans="1:11" ht="12.75">
      <c r="A42" s="11" t="s">
        <v>64</v>
      </c>
      <c r="B42" s="156" t="s">
        <v>65</v>
      </c>
      <c r="C42" s="350" t="s">
        <v>66</v>
      </c>
      <c r="D42" s="341"/>
      <c r="E42" s="341"/>
      <c r="F42" s="341"/>
      <c r="G42" s="228">
        <v>0</v>
      </c>
      <c r="H42" s="12">
        <v>0</v>
      </c>
      <c r="I42" s="12"/>
      <c r="J42" s="186">
        <v>0</v>
      </c>
      <c r="K42" s="186">
        <v>0</v>
      </c>
    </row>
    <row r="43" spans="1:11" ht="12.75">
      <c r="A43" s="14">
        <v>329</v>
      </c>
      <c r="B43" s="162"/>
      <c r="C43" s="354" t="s">
        <v>81</v>
      </c>
      <c r="D43" s="354"/>
      <c r="E43" s="354"/>
      <c r="F43" s="354"/>
      <c r="G43" s="232">
        <f>G44+G45+G46+G47+G48+G49</f>
        <v>3902.42</v>
      </c>
      <c r="H43" s="163">
        <f>H44+H45+H46+H47+H48+H49</f>
        <v>4364.61</v>
      </c>
      <c r="I43" s="163">
        <f>I44+I45+I46+I47+I48+I49</f>
        <v>3507.81</v>
      </c>
      <c r="J43" s="186">
        <f>SUM(I43/G43)</f>
        <v>0.8988806945433858</v>
      </c>
      <c r="K43" s="186">
        <f t="shared" si="0"/>
        <v>0.803693800820692</v>
      </c>
    </row>
    <row r="44" spans="1:11" ht="12.75">
      <c r="A44" s="11" t="s">
        <v>67</v>
      </c>
      <c r="B44" s="156" t="s">
        <v>68</v>
      </c>
      <c r="C44" s="350" t="s">
        <v>69</v>
      </c>
      <c r="D44" s="341"/>
      <c r="E44" s="341"/>
      <c r="F44" s="341"/>
      <c r="G44" s="228">
        <v>376.46</v>
      </c>
      <c r="H44" s="12">
        <v>398.16</v>
      </c>
      <c r="I44" s="12">
        <v>188.26</v>
      </c>
      <c r="J44" s="186">
        <f>SUM(I44/G44)</f>
        <v>0.5000796897412739</v>
      </c>
      <c r="K44" s="186">
        <f t="shared" si="0"/>
        <v>0.4728249949768937</v>
      </c>
    </row>
    <row r="45" spans="1:11" ht="12.75">
      <c r="A45" s="11" t="s">
        <v>70</v>
      </c>
      <c r="B45" s="156" t="s">
        <v>71</v>
      </c>
      <c r="C45" s="350" t="s">
        <v>72</v>
      </c>
      <c r="D45" s="341"/>
      <c r="E45" s="341"/>
      <c r="F45" s="341"/>
      <c r="G45" s="228">
        <v>0</v>
      </c>
      <c r="H45" s="12">
        <v>20</v>
      </c>
      <c r="I45" s="12">
        <v>19.69</v>
      </c>
      <c r="J45" s="186" t="e">
        <f>SUM(I45/G45)</f>
        <v>#DIV/0!</v>
      </c>
      <c r="K45" s="186">
        <f t="shared" si="0"/>
        <v>0.9845</v>
      </c>
    </row>
    <row r="46" spans="1:11" ht="12.75">
      <c r="A46" s="11" t="s">
        <v>73</v>
      </c>
      <c r="B46" s="156" t="s">
        <v>74</v>
      </c>
      <c r="C46" s="350" t="s">
        <v>75</v>
      </c>
      <c r="D46" s="341"/>
      <c r="E46" s="341"/>
      <c r="F46" s="341"/>
      <c r="G46" s="228">
        <v>159.27</v>
      </c>
      <c r="H46" s="12">
        <v>265.45</v>
      </c>
      <c r="I46" s="12">
        <v>110</v>
      </c>
      <c r="J46" s="186">
        <f>SUM(I46/G46)</f>
        <v>0.6906510956237835</v>
      </c>
      <c r="K46" s="186">
        <f t="shared" si="0"/>
        <v>0.4143906573742701</v>
      </c>
    </row>
    <row r="47" spans="1:11" ht="12.75">
      <c r="A47" s="11" t="s">
        <v>76</v>
      </c>
      <c r="B47" s="156" t="s">
        <v>77</v>
      </c>
      <c r="C47" s="350" t="s">
        <v>78</v>
      </c>
      <c r="D47" s="341"/>
      <c r="E47" s="341"/>
      <c r="F47" s="341"/>
      <c r="G47" s="228">
        <v>0</v>
      </c>
      <c r="H47" s="12">
        <v>0</v>
      </c>
      <c r="I47" s="12">
        <v>0</v>
      </c>
      <c r="J47" s="186">
        <v>0</v>
      </c>
      <c r="K47" s="186">
        <v>0</v>
      </c>
    </row>
    <row r="48" spans="1:11" ht="12.75">
      <c r="A48" s="11" t="s">
        <v>79</v>
      </c>
      <c r="B48" s="156" t="s">
        <v>80</v>
      </c>
      <c r="C48" s="350" t="s">
        <v>81</v>
      </c>
      <c r="D48" s="341"/>
      <c r="E48" s="341"/>
      <c r="F48" s="341"/>
      <c r="G48" s="228">
        <v>3366.69</v>
      </c>
      <c r="H48" s="12">
        <v>3681</v>
      </c>
      <c r="I48" s="12">
        <v>3189.86</v>
      </c>
      <c r="J48" s="186">
        <v>0</v>
      </c>
      <c r="K48" s="186">
        <f t="shared" si="0"/>
        <v>0.866574300461831</v>
      </c>
    </row>
    <row r="49" spans="1:11" ht="12.75">
      <c r="A49" s="11" t="s">
        <v>79</v>
      </c>
      <c r="B49" s="156" t="s">
        <v>82</v>
      </c>
      <c r="C49" s="350" t="s">
        <v>83</v>
      </c>
      <c r="D49" s="350"/>
      <c r="E49" s="350"/>
      <c r="F49" s="350"/>
      <c r="G49" s="228">
        <v>0</v>
      </c>
      <c r="H49" s="189">
        <v>0</v>
      </c>
      <c r="I49" s="12">
        <v>0</v>
      </c>
      <c r="J49" s="186">
        <v>0</v>
      </c>
      <c r="K49" s="186">
        <v>0</v>
      </c>
    </row>
    <row r="50" spans="1:11" ht="12.75">
      <c r="A50" s="17">
        <v>34</v>
      </c>
      <c r="B50" s="160"/>
      <c r="C50" s="355" t="s">
        <v>242</v>
      </c>
      <c r="D50" s="355" t="s">
        <v>242</v>
      </c>
      <c r="E50" s="355" t="s">
        <v>242</v>
      </c>
      <c r="F50" s="355" t="s">
        <v>242</v>
      </c>
      <c r="G50" s="229">
        <f>G51</f>
        <v>0</v>
      </c>
      <c r="H50" s="13">
        <f>H51</f>
        <v>0</v>
      </c>
      <c r="I50" s="13">
        <f>I51</f>
        <v>0</v>
      </c>
      <c r="J50" s="186">
        <v>0</v>
      </c>
      <c r="K50" s="186">
        <v>0</v>
      </c>
    </row>
    <row r="51" spans="1:11" ht="12.75">
      <c r="A51" s="14">
        <v>343</v>
      </c>
      <c r="B51" s="162"/>
      <c r="C51" s="353" t="s">
        <v>243</v>
      </c>
      <c r="D51" s="353" t="s">
        <v>243</v>
      </c>
      <c r="E51" s="353" t="s">
        <v>243</v>
      </c>
      <c r="F51" s="353" t="s">
        <v>243</v>
      </c>
      <c r="G51" s="231">
        <f>G52+G53+G54</f>
        <v>0</v>
      </c>
      <c r="H51" s="16">
        <f>H52+H53+H54</f>
        <v>0</v>
      </c>
      <c r="I51" s="16">
        <f>I52+I53+I54</f>
        <v>0</v>
      </c>
      <c r="J51" s="186">
        <v>0</v>
      </c>
      <c r="K51" s="186">
        <v>0</v>
      </c>
    </row>
    <row r="52" spans="1:11" ht="12.75">
      <c r="A52" s="11" t="s">
        <v>84</v>
      </c>
      <c r="B52" s="156" t="s">
        <v>85</v>
      </c>
      <c r="C52" s="350" t="s">
        <v>86</v>
      </c>
      <c r="D52" s="341"/>
      <c r="E52" s="341"/>
      <c r="F52" s="341"/>
      <c r="G52" s="228">
        <v>0</v>
      </c>
      <c r="H52" s="12">
        <v>0</v>
      </c>
      <c r="I52" s="12">
        <v>0</v>
      </c>
      <c r="J52" s="186">
        <v>0</v>
      </c>
      <c r="K52" s="186">
        <v>0</v>
      </c>
    </row>
    <row r="53" spans="1:12" ht="12.75">
      <c r="A53" s="11" t="s">
        <v>87</v>
      </c>
      <c r="B53" s="156" t="s">
        <v>88</v>
      </c>
      <c r="C53" s="350" t="s">
        <v>89</v>
      </c>
      <c r="D53" s="341"/>
      <c r="E53" s="341"/>
      <c r="F53" s="341"/>
      <c r="G53" s="228">
        <v>0</v>
      </c>
      <c r="H53" s="12">
        <v>0</v>
      </c>
      <c r="I53" s="12">
        <v>0</v>
      </c>
      <c r="J53" s="186">
        <v>0</v>
      </c>
      <c r="K53" s="186">
        <v>0</v>
      </c>
      <c r="L53" s="185"/>
    </row>
    <row r="54" spans="1:11" ht="12.75">
      <c r="A54" s="11" t="s">
        <v>90</v>
      </c>
      <c r="B54" s="156" t="s">
        <v>91</v>
      </c>
      <c r="C54" s="350" t="s">
        <v>92</v>
      </c>
      <c r="D54" s="341"/>
      <c r="E54" s="341"/>
      <c r="F54" s="341"/>
      <c r="G54" s="228">
        <v>0</v>
      </c>
      <c r="H54" s="12">
        <v>0</v>
      </c>
      <c r="I54" s="12">
        <v>0</v>
      </c>
      <c r="J54" s="186">
        <v>0</v>
      </c>
      <c r="K54" s="186">
        <v>0</v>
      </c>
    </row>
    <row r="55" spans="1:11" ht="12.75">
      <c r="A55" s="11"/>
      <c r="B55" s="156"/>
      <c r="C55" s="184"/>
      <c r="D55" s="187"/>
      <c r="E55" s="187"/>
      <c r="F55" s="187"/>
      <c r="G55" s="228"/>
      <c r="H55" s="12"/>
      <c r="I55" s="12"/>
      <c r="J55" s="186"/>
      <c r="K55" s="186"/>
    </row>
    <row r="56" spans="1:11" ht="12.75">
      <c r="A56" s="345" t="s">
        <v>366</v>
      </c>
      <c r="B56" s="341"/>
      <c r="C56" s="341"/>
      <c r="D56" s="341"/>
      <c r="E56" s="341"/>
      <c r="F56" s="341"/>
      <c r="G56" s="241">
        <f>SUM(G57+G101+G135+G197)</f>
        <v>940226.7</v>
      </c>
      <c r="H56" s="18">
        <f>SUM(H57+H101+H135+H197)</f>
        <v>1135580.77</v>
      </c>
      <c r="I56" s="18">
        <f>SUM(I57+I101+I135+I197)</f>
        <v>1078416.8</v>
      </c>
      <c r="J56" s="186">
        <f>SUM(I56/G56)</f>
        <v>1.1469752986168125</v>
      </c>
      <c r="K56" s="186">
        <f t="shared" si="0"/>
        <v>0.9496610267537376</v>
      </c>
    </row>
    <row r="57" spans="1:11" ht="12.75">
      <c r="A57" s="346" t="s">
        <v>93</v>
      </c>
      <c r="B57" s="341"/>
      <c r="C57" s="341"/>
      <c r="D57" s="341"/>
      <c r="E57" s="341"/>
      <c r="F57" s="341"/>
      <c r="G57" s="224">
        <f>G58+G87</f>
        <v>624.91</v>
      </c>
      <c r="H57" s="19">
        <f>H58+H87</f>
        <v>1194.51</v>
      </c>
      <c r="I57" s="19">
        <f>I58+I87</f>
        <v>691.8</v>
      </c>
      <c r="J57" s="186">
        <f>SUM(I57/G57)</f>
        <v>1.1070394136755692</v>
      </c>
      <c r="K57" s="186">
        <f t="shared" si="0"/>
        <v>0.5791496094632945</v>
      </c>
    </row>
    <row r="58" spans="1:11" ht="12.75">
      <c r="A58" s="20">
        <v>3</v>
      </c>
      <c r="B58" s="164"/>
      <c r="C58" s="356" t="s">
        <v>234</v>
      </c>
      <c r="D58" s="356"/>
      <c r="E58" s="356"/>
      <c r="F58" s="356"/>
      <c r="G58" s="233">
        <f>SUM(G59+G69)</f>
        <v>452.64</v>
      </c>
      <c r="H58" s="21">
        <f>SUM(H59+H69)</f>
        <v>929.06</v>
      </c>
      <c r="I58" s="21">
        <f>SUM(I59+I69)</f>
        <v>691.8</v>
      </c>
      <c r="J58" s="186">
        <v>0</v>
      </c>
      <c r="K58" s="186">
        <f t="shared" si="0"/>
        <v>0.7446235980453362</v>
      </c>
    </row>
    <row r="59" spans="1:11" ht="12.75">
      <c r="A59" s="5">
        <v>31</v>
      </c>
      <c r="B59" s="157"/>
      <c r="C59" s="347" t="s">
        <v>235</v>
      </c>
      <c r="D59" s="347"/>
      <c r="E59" s="347"/>
      <c r="F59" s="347"/>
      <c r="G59" s="234">
        <f>SUM(G60+G63+G65)</f>
        <v>0</v>
      </c>
      <c r="H59" s="22">
        <f>SUM(H60+H63+H65)</f>
        <v>0</v>
      </c>
      <c r="I59" s="22">
        <f>SUM(I60+I63+I65)</f>
        <v>0</v>
      </c>
      <c r="J59" s="186">
        <v>0</v>
      </c>
      <c r="K59" s="186">
        <v>0</v>
      </c>
    </row>
    <row r="60" spans="1:11" ht="12.75">
      <c r="A60" s="23">
        <v>311</v>
      </c>
      <c r="B60" s="165"/>
      <c r="C60" s="352" t="s">
        <v>244</v>
      </c>
      <c r="D60" s="352"/>
      <c r="E60" s="352"/>
      <c r="F60" s="352"/>
      <c r="G60" s="235">
        <f>SUM(G61+G62)</f>
        <v>0</v>
      </c>
      <c r="H60" s="24">
        <f>SUM(H61+H62)</f>
        <v>0</v>
      </c>
      <c r="I60" s="24">
        <f>SUM(I61+I62)</f>
        <v>0</v>
      </c>
      <c r="J60" s="186">
        <v>0</v>
      </c>
      <c r="K60" s="186">
        <v>0</v>
      </c>
    </row>
    <row r="61" spans="1:11" ht="12.75">
      <c r="A61" s="11" t="s">
        <v>94</v>
      </c>
      <c r="B61" s="156" t="s">
        <v>95</v>
      </c>
      <c r="C61" s="350" t="s">
        <v>96</v>
      </c>
      <c r="D61" s="341"/>
      <c r="E61" s="341"/>
      <c r="F61" s="341"/>
      <c r="G61" s="228">
        <v>0</v>
      </c>
      <c r="H61" s="12">
        <v>0</v>
      </c>
      <c r="I61" s="12">
        <v>0</v>
      </c>
      <c r="J61" s="186">
        <v>0</v>
      </c>
      <c r="K61" s="186">
        <v>0</v>
      </c>
    </row>
    <row r="62" spans="1:11" ht="12.75">
      <c r="A62" s="11" t="s">
        <v>97</v>
      </c>
      <c r="B62" s="156" t="s">
        <v>98</v>
      </c>
      <c r="C62" s="350" t="s">
        <v>99</v>
      </c>
      <c r="D62" s="341"/>
      <c r="E62" s="341"/>
      <c r="F62" s="341"/>
      <c r="G62" s="228">
        <v>0</v>
      </c>
      <c r="H62" s="12">
        <v>0</v>
      </c>
      <c r="I62" s="12">
        <v>0</v>
      </c>
      <c r="J62" s="186">
        <v>0</v>
      </c>
      <c r="K62" s="186">
        <v>0</v>
      </c>
    </row>
    <row r="63" spans="1:11" ht="12.75">
      <c r="A63" s="23">
        <v>312</v>
      </c>
      <c r="B63" s="165"/>
      <c r="C63" s="352" t="s">
        <v>9</v>
      </c>
      <c r="D63" s="352"/>
      <c r="E63" s="352"/>
      <c r="F63" s="352"/>
      <c r="G63" s="231">
        <v>0</v>
      </c>
      <c r="H63" s="16">
        <v>0</v>
      </c>
      <c r="I63" s="16">
        <v>0</v>
      </c>
      <c r="J63" s="186">
        <v>0</v>
      </c>
      <c r="K63" s="186">
        <v>0</v>
      </c>
    </row>
    <row r="64" spans="1:11" ht="12.75">
      <c r="A64" s="11" t="s">
        <v>7</v>
      </c>
      <c r="B64" s="156" t="s">
        <v>100</v>
      </c>
      <c r="C64" s="350" t="s">
        <v>9</v>
      </c>
      <c r="D64" s="341"/>
      <c r="E64" s="341"/>
      <c r="F64" s="341"/>
      <c r="G64" s="228">
        <v>0</v>
      </c>
      <c r="H64" s="12">
        <v>0</v>
      </c>
      <c r="I64" s="12">
        <v>0</v>
      </c>
      <c r="J64" s="186">
        <v>0</v>
      </c>
      <c r="K64" s="186">
        <v>0</v>
      </c>
    </row>
    <row r="65" spans="1:11" ht="12.75">
      <c r="A65" s="25">
        <v>313</v>
      </c>
      <c r="B65" s="166"/>
      <c r="C65" s="353" t="s">
        <v>245</v>
      </c>
      <c r="D65" s="353"/>
      <c r="E65" s="353"/>
      <c r="F65" s="353"/>
      <c r="G65" s="231">
        <v>0</v>
      </c>
      <c r="H65" s="16">
        <v>0</v>
      </c>
      <c r="I65" s="16">
        <f>SUM(I66+I67+I68)</f>
        <v>0</v>
      </c>
      <c r="J65" s="186">
        <v>0</v>
      </c>
      <c r="K65" s="186">
        <v>0</v>
      </c>
    </row>
    <row r="66" spans="1:11" ht="12.75">
      <c r="A66" s="11" t="s">
        <v>101</v>
      </c>
      <c r="B66" s="156" t="s">
        <v>102</v>
      </c>
      <c r="C66" s="350" t="s">
        <v>103</v>
      </c>
      <c r="D66" s="341"/>
      <c r="E66" s="341"/>
      <c r="F66" s="341"/>
      <c r="G66" s="228">
        <v>0</v>
      </c>
      <c r="H66" s="12">
        <v>0</v>
      </c>
      <c r="I66" s="12">
        <v>0</v>
      </c>
      <c r="J66" s="186">
        <v>0</v>
      </c>
      <c r="K66" s="186">
        <v>0</v>
      </c>
    </row>
    <row r="67" spans="1:11" ht="12.75">
      <c r="A67" s="11" t="s">
        <v>104</v>
      </c>
      <c r="B67" s="156" t="s">
        <v>105</v>
      </c>
      <c r="C67" s="350" t="s">
        <v>106</v>
      </c>
      <c r="D67" s="341"/>
      <c r="E67" s="341"/>
      <c r="F67" s="341"/>
      <c r="G67" s="228">
        <v>0</v>
      </c>
      <c r="H67" s="12">
        <v>0</v>
      </c>
      <c r="I67" s="12">
        <v>0</v>
      </c>
      <c r="J67" s="186">
        <v>0</v>
      </c>
      <c r="K67" s="186">
        <v>0</v>
      </c>
    </row>
    <row r="68" spans="1:11" ht="12.75">
      <c r="A68" s="11" t="s">
        <v>107</v>
      </c>
      <c r="B68" s="156" t="s">
        <v>108</v>
      </c>
      <c r="C68" s="350" t="s">
        <v>109</v>
      </c>
      <c r="D68" s="341"/>
      <c r="E68" s="341"/>
      <c r="F68" s="341"/>
      <c r="G68" s="228">
        <v>0</v>
      </c>
      <c r="H68" s="12">
        <v>0</v>
      </c>
      <c r="I68" s="12">
        <v>0</v>
      </c>
      <c r="J68" s="186">
        <v>0</v>
      </c>
      <c r="K68" s="186">
        <v>0</v>
      </c>
    </row>
    <row r="69" spans="1:11" ht="12.75">
      <c r="A69" s="5">
        <v>32</v>
      </c>
      <c r="B69" s="167"/>
      <c r="C69" s="347" t="s">
        <v>236</v>
      </c>
      <c r="D69" s="347"/>
      <c r="E69" s="347"/>
      <c r="F69" s="347"/>
      <c r="G69" s="236">
        <f>SUM(G70+G72+G77+G82+G84)</f>
        <v>452.64</v>
      </c>
      <c r="H69" s="142">
        <f>SUM(H70+H72+H77+H82+H84)</f>
        <v>929.06</v>
      </c>
      <c r="I69" s="142">
        <f>SUM(I70+I72+I77+I82+I84)</f>
        <v>691.8</v>
      </c>
      <c r="J69" s="186">
        <v>0</v>
      </c>
      <c r="K69" s="186">
        <f t="shared" si="0"/>
        <v>0.7446235980453362</v>
      </c>
    </row>
    <row r="70" spans="1:11" ht="12.75">
      <c r="A70" s="23">
        <v>321</v>
      </c>
      <c r="B70" s="162"/>
      <c r="C70" s="352" t="s">
        <v>237</v>
      </c>
      <c r="D70" s="352"/>
      <c r="E70" s="352"/>
      <c r="F70" s="352"/>
      <c r="G70" s="231">
        <f>G71</f>
        <v>0</v>
      </c>
      <c r="H70" s="16">
        <f>H71</f>
        <v>0</v>
      </c>
      <c r="I70" s="16">
        <f>I71</f>
        <v>0</v>
      </c>
      <c r="J70" s="186">
        <v>0</v>
      </c>
      <c r="K70" s="186">
        <v>0</v>
      </c>
    </row>
    <row r="71" spans="1:11" ht="12.75">
      <c r="A71" s="11">
        <v>3211</v>
      </c>
      <c r="B71" s="156" t="s">
        <v>351</v>
      </c>
      <c r="C71" s="350" t="s">
        <v>110</v>
      </c>
      <c r="D71" s="341"/>
      <c r="E71" s="341"/>
      <c r="F71" s="341"/>
      <c r="G71" s="228">
        <v>0</v>
      </c>
      <c r="H71" s="12">
        <v>0</v>
      </c>
      <c r="I71" s="12">
        <v>0</v>
      </c>
      <c r="J71" s="186">
        <v>0</v>
      </c>
      <c r="K71" s="186">
        <v>0</v>
      </c>
    </row>
    <row r="72" spans="1:11" ht="12.75">
      <c r="A72" s="14">
        <v>322</v>
      </c>
      <c r="B72" s="162"/>
      <c r="C72" s="352" t="s">
        <v>238</v>
      </c>
      <c r="D72" s="352"/>
      <c r="E72" s="352"/>
      <c r="F72" s="352"/>
      <c r="G72" s="231">
        <f>G73+G74+G75+G76</f>
        <v>0</v>
      </c>
      <c r="H72" s="16">
        <f>H73+H74+H75+H76</f>
        <v>0</v>
      </c>
      <c r="I72" s="16">
        <f>I73+I74+I75+I76</f>
        <v>0</v>
      </c>
      <c r="J72" s="186">
        <v>0</v>
      </c>
      <c r="K72" s="186" t="e">
        <f t="shared" si="0"/>
        <v>#DIV/0!</v>
      </c>
    </row>
    <row r="73" spans="1:11" ht="12.75">
      <c r="A73" s="11" t="s">
        <v>19</v>
      </c>
      <c r="B73" s="156" t="s">
        <v>111</v>
      </c>
      <c r="C73" s="350" t="s">
        <v>21</v>
      </c>
      <c r="D73" s="341"/>
      <c r="E73" s="341"/>
      <c r="F73" s="341"/>
      <c r="G73" s="228">
        <v>0</v>
      </c>
      <c r="H73" s="12"/>
      <c r="I73" s="12">
        <v>0</v>
      </c>
      <c r="J73" s="186">
        <v>0</v>
      </c>
      <c r="K73" s="186" t="e">
        <f t="shared" si="0"/>
        <v>#DIV/0!</v>
      </c>
    </row>
    <row r="74" spans="1:11" ht="12.75">
      <c r="A74" s="11" t="s">
        <v>25</v>
      </c>
      <c r="B74" s="156" t="s">
        <v>112</v>
      </c>
      <c r="C74" s="350" t="s">
        <v>27</v>
      </c>
      <c r="D74" s="341"/>
      <c r="E74" s="341"/>
      <c r="F74" s="341"/>
      <c r="G74" s="228">
        <v>0</v>
      </c>
      <c r="H74" s="12">
        <v>0</v>
      </c>
      <c r="I74" s="12">
        <v>0</v>
      </c>
      <c r="J74" s="186">
        <v>0</v>
      </c>
      <c r="K74" s="186">
        <v>0</v>
      </c>
    </row>
    <row r="75" spans="1:11" ht="12.75">
      <c r="A75" s="11" t="s">
        <v>31</v>
      </c>
      <c r="B75" s="156" t="s">
        <v>113</v>
      </c>
      <c r="C75" s="350" t="s">
        <v>33</v>
      </c>
      <c r="D75" s="341"/>
      <c r="E75" s="341"/>
      <c r="F75" s="341"/>
      <c r="G75" s="228">
        <v>0</v>
      </c>
      <c r="H75" s="12">
        <v>0</v>
      </c>
      <c r="I75" s="12">
        <v>0</v>
      </c>
      <c r="J75" s="186">
        <v>0</v>
      </c>
      <c r="K75" s="186">
        <v>0</v>
      </c>
    </row>
    <row r="76" spans="1:11" ht="12.75">
      <c r="A76" s="11" t="s">
        <v>34</v>
      </c>
      <c r="B76" s="156" t="s">
        <v>114</v>
      </c>
      <c r="C76" s="350" t="s">
        <v>36</v>
      </c>
      <c r="D76" s="341"/>
      <c r="E76" s="341"/>
      <c r="F76" s="341"/>
      <c r="G76" s="228">
        <v>0</v>
      </c>
      <c r="H76" s="12">
        <v>0</v>
      </c>
      <c r="I76" s="12">
        <v>0</v>
      </c>
      <c r="J76" s="186">
        <v>0</v>
      </c>
      <c r="K76" s="186">
        <v>0</v>
      </c>
    </row>
    <row r="77" spans="1:11" ht="12.75">
      <c r="A77" s="14">
        <v>323</v>
      </c>
      <c r="B77" s="162"/>
      <c r="C77" s="353" t="s">
        <v>239</v>
      </c>
      <c r="D77" s="353"/>
      <c r="E77" s="353"/>
      <c r="F77" s="353"/>
      <c r="G77" s="231">
        <f>G78+G79+G80+G81</f>
        <v>0</v>
      </c>
      <c r="H77" s="16">
        <f>H78+H79+H80+H81</f>
        <v>0</v>
      </c>
      <c r="I77" s="16">
        <f>I78+I79+I80+I81</f>
        <v>0</v>
      </c>
      <c r="J77" s="186">
        <v>0</v>
      </c>
      <c r="K77" s="186">
        <v>0</v>
      </c>
    </row>
    <row r="78" spans="1:11" ht="12.75">
      <c r="A78" s="11" t="s">
        <v>37</v>
      </c>
      <c r="B78" s="156" t="s">
        <v>115</v>
      </c>
      <c r="C78" s="350" t="s">
        <v>116</v>
      </c>
      <c r="D78" s="341"/>
      <c r="E78" s="341"/>
      <c r="F78" s="341"/>
      <c r="G78" s="228">
        <v>0</v>
      </c>
      <c r="H78" s="12">
        <v>0</v>
      </c>
      <c r="I78" s="12">
        <v>0</v>
      </c>
      <c r="J78" s="186">
        <v>0</v>
      </c>
      <c r="K78" s="186">
        <v>0</v>
      </c>
    </row>
    <row r="79" spans="1:11" ht="12.75">
      <c r="A79" s="11" t="s">
        <v>40</v>
      </c>
      <c r="B79" s="156" t="s">
        <v>117</v>
      </c>
      <c r="C79" s="350" t="s">
        <v>42</v>
      </c>
      <c r="D79" s="341"/>
      <c r="E79" s="341"/>
      <c r="F79" s="341"/>
      <c r="G79" s="228">
        <v>0</v>
      </c>
      <c r="H79" s="12">
        <v>0</v>
      </c>
      <c r="I79" s="12">
        <v>0</v>
      </c>
      <c r="J79" s="186">
        <v>0</v>
      </c>
      <c r="K79" s="186">
        <v>0</v>
      </c>
    </row>
    <row r="80" spans="1:11" ht="12.75">
      <c r="A80" s="11" t="s">
        <v>55</v>
      </c>
      <c r="B80" s="156" t="s">
        <v>118</v>
      </c>
      <c r="C80" s="350" t="s">
        <v>57</v>
      </c>
      <c r="D80" s="341"/>
      <c r="E80" s="341"/>
      <c r="F80" s="341"/>
      <c r="G80" s="228">
        <v>0</v>
      </c>
      <c r="H80" s="12">
        <v>0</v>
      </c>
      <c r="I80" s="12">
        <v>0</v>
      </c>
      <c r="J80" s="186">
        <v>0</v>
      </c>
      <c r="K80" s="186">
        <v>0</v>
      </c>
    </row>
    <row r="81" spans="1:11" ht="12.75">
      <c r="A81" s="11" t="s">
        <v>61</v>
      </c>
      <c r="B81" s="156" t="s">
        <v>119</v>
      </c>
      <c r="C81" s="350" t="s">
        <v>63</v>
      </c>
      <c r="D81" s="341"/>
      <c r="E81" s="341"/>
      <c r="F81" s="341"/>
      <c r="G81" s="228">
        <v>0</v>
      </c>
      <c r="H81" s="12">
        <v>0</v>
      </c>
      <c r="I81" s="12">
        <v>0</v>
      </c>
      <c r="J81" s="186">
        <v>0</v>
      </c>
      <c r="K81" s="186">
        <v>0</v>
      </c>
    </row>
    <row r="82" spans="1:11" ht="12.75">
      <c r="A82" s="14">
        <v>324</v>
      </c>
      <c r="B82" s="162"/>
      <c r="C82" s="353" t="s">
        <v>240</v>
      </c>
      <c r="D82" s="353"/>
      <c r="E82" s="353"/>
      <c r="F82" s="353"/>
      <c r="G82" s="231">
        <f>G83</f>
        <v>0</v>
      </c>
      <c r="H82" s="16">
        <f>H83</f>
        <v>0</v>
      </c>
      <c r="I82" s="16">
        <f>I83</f>
        <v>0</v>
      </c>
      <c r="J82" s="186">
        <v>0</v>
      </c>
      <c r="K82" s="186">
        <v>0</v>
      </c>
    </row>
    <row r="83" spans="1:11" ht="12.75">
      <c r="A83" s="11" t="s">
        <v>64</v>
      </c>
      <c r="B83" s="156" t="s">
        <v>120</v>
      </c>
      <c r="C83" s="350" t="s">
        <v>121</v>
      </c>
      <c r="D83" s="341"/>
      <c r="E83" s="341"/>
      <c r="F83" s="341"/>
      <c r="G83" s="228">
        <v>0</v>
      </c>
      <c r="H83" s="12">
        <v>0</v>
      </c>
      <c r="I83" s="12">
        <v>0</v>
      </c>
      <c r="J83" s="186">
        <v>0</v>
      </c>
      <c r="K83" s="186">
        <v>0</v>
      </c>
    </row>
    <row r="84" spans="1:11" ht="12.75">
      <c r="A84" s="14">
        <v>329</v>
      </c>
      <c r="B84" s="162"/>
      <c r="C84" s="354" t="s">
        <v>81</v>
      </c>
      <c r="D84" s="354"/>
      <c r="E84" s="354"/>
      <c r="F84" s="354"/>
      <c r="G84" s="231">
        <f>G85+G86</f>
        <v>452.64</v>
      </c>
      <c r="H84" s="16">
        <f>H85+H86</f>
        <v>929.06</v>
      </c>
      <c r="I84" s="16">
        <f>I85+I86</f>
        <v>691.8</v>
      </c>
      <c r="J84" s="186">
        <v>0</v>
      </c>
      <c r="K84" s="186">
        <f>SUM(I84/H84)</f>
        <v>0.7446235980453362</v>
      </c>
    </row>
    <row r="85" spans="1:11" ht="12.75">
      <c r="A85" s="11" t="s">
        <v>70</v>
      </c>
      <c r="B85" s="156" t="s">
        <v>122</v>
      </c>
      <c r="C85" s="350" t="s">
        <v>72</v>
      </c>
      <c r="D85" s="341"/>
      <c r="E85" s="341"/>
      <c r="F85" s="341"/>
      <c r="G85" s="228">
        <v>0</v>
      </c>
      <c r="H85" s="12">
        <v>0</v>
      </c>
      <c r="I85" s="12">
        <v>0</v>
      </c>
      <c r="J85" s="186">
        <v>0</v>
      </c>
      <c r="K85" s="186">
        <v>0</v>
      </c>
    </row>
    <row r="86" spans="1:11" ht="12.75">
      <c r="A86" s="11" t="s">
        <v>79</v>
      </c>
      <c r="B86" s="156" t="s">
        <v>123</v>
      </c>
      <c r="C86" s="350" t="s">
        <v>81</v>
      </c>
      <c r="D86" s="341"/>
      <c r="E86" s="341"/>
      <c r="F86" s="341"/>
      <c r="G86" s="228">
        <v>452.64</v>
      </c>
      <c r="H86" s="12">
        <v>929.06</v>
      </c>
      <c r="I86" s="12">
        <v>691.8</v>
      </c>
      <c r="J86" s="186">
        <v>0</v>
      </c>
      <c r="K86" s="186">
        <f>SUM(I86/H86)</f>
        <v>0.7446235980453362</v>
      </c>
    </row>
    <row r="87" spans="1:11" ht="12.75">
      <c r="A87" s="31">
        <v>4</v>
      </c>
      <c r="B87" s="168"/>
      <c r="C87" s="357" t="s">
        <v>246</v>
      </c>
      <c r="D87" s="357"/>
      <c r="E87" s="357"/>
      <c r="F87" s="357"/>
      <c r="G87" s="237">
        <f>G88+G97</f>
        <v>172.27</v>
      </c>
      <c r="H87" s="32">
        <f>H88+H97</f>
        <v>265.45</v>
      </c>
      <c r="I87" s="32">
        <f>I88+I97</f>
        <v>0</v>
      </c>
      <c r="J87" s="186">
        <f>SUM(I87/G87)</f>
        <v>0</v>
      </c>
      <c r="K87" s="186">
        <v>0</v>
      </c>
    </row>
    <row r="88" spans="1:11" ht="12.75">
      <c r="A88" s="33">
        <v>42</v>
      </c>
      <c r="B88" s="169"/>
      <c r="C88" s="358" t="s">
        <v>247</v>
      </c>
      <c r="D88" s="358"/>
      <c r="E88" s="358"/>
      <c r="F88" s="358"/>
      <c r="G88" s="236">
        <f>G95+G89</f>
        <v>172.27</v>
      </c>
      <c r="H88" s="34">
        <f>H95+H89</f>
        <v>265.45</v>
      </c>
      <c r="I88" s="34">
        <f>I95+I89</f>
        <v>0</v>
      </c>
      <c r="J88" s="186">
        <f>SUM(I88/G88)</f>
        <v>0</v>
      </c>
      <c r="K88" s="186">
        <v>0</v>
      </c>
    </row>
    <row r="89" spans="1:11" ht="12.75">
      <c r="A89" s="14">
        <v>422</v>
      </c>
      <c r="B89" s="162"/>
      <c r="C89" s="353" t="s">
        <v>248</v>
      </c>
      <c r="D89" s="353"/>
      <c r="E89" s="353"/>
      <c r="F89" s="353"/>
      <c r="G89" s="231">
        <f>G90+G91+G92+G93+G94</f>
        <v>172.27</v>
      </c>
      <c r="H89" s="16">
        <f>H90+H91+H92+H93+H94</f>
        <v>265.45</v>
      </c>
      <c r="I89" s="16">
        <f>I90+I91+I92+I93+I94</f>
        <v>0</v>
      </c>
      <c r="J89" s="186">
        <v>0</v>
      </c>
      <c r="K89" s="186">
        <v>0</v>
      </c>
    </row>
    <row r="90" spans="1:11" ht="12.75">
      <c r="A90" s="11" t="s">
        <v>124</v>
      </c>
      <c r="B90" s="156" t="s">
        <v>125</v>
      </c>
      <c r="C90" s="350" t="s">
        <v>126</v>
      </c>
      <c r="D90" s="341"/>
      <c r="E90" s="341"/>
      <c r="F90" s="341"/>
      <c r="G90" s="228">
        <v>172.27</v>
      </c>
      <c r="H90" s="12">
        <v>265.45</v>
      </c>
      <c r="I90" s="12">
        <v>0</v>
      </c>
      <c r="J90" s="186">
        <v>0</v>
      </c>
      <c r="K90" s="186">
        <v>0</v>
      </c>
    </row>
    <row r="91" spans="1:11" ht="12.75">
      <c r="A91" s="11" t="s">
        <v>127</v>
      </c>
      <c r="B91" s="156" t="s">
        <v>128</v>
      </c>
      <c r="C91" s="350" t="s">
        <v>129</v>
      </c>
      <c r="D91" s="341"/>
      <c r="E91" s="341"/>
      <c r="F91" s="341"/>
      <c r="G91" s="228">
        <v>0</v>
      </c>
      <c r="H91" s="12">
        <v>0</v>
      </c>
      <c r="I91" s="12">
        <v>0</v>
      </c>
      <c r="J91" s="186">
        <v>0</v>
      </c>
      <c r="K91" s="186">
        <v>0</v>
      </c>
    </row>
    <row r="92" spans="1:11" ht="12.75">
      <c r="A92" s="11" t="s">
        <v>130</v>
      </c>
      <c r="B92" s="156" t="s">
        <v>131</v>
      </c>
      <c r="C92" s="350" t="s">
        <v>132</v>
      </c>
      <c r="D92" s="341"/>
      <c r="E92" s="341"/>
      <c r="F92" s="341"/>
      <c r="G92" s="228">
        <v>0</v>
      </c>
      <c r="H92" s="12">
        <v>0</v>
      </c>
      <c r="I92" s="12">
        <v>0</v>
      </c>
      <c r="J92" s="186">
        <v>0</v>
      </c>
      <c r="K92" s="186">
        <v>0</v>
      </c>
    </row>
    <row r="93" spans="1:11" ht="12.75">
      <c r="A93" s="11" t="s">
        <v>133</v>
      </c>
      <c r="B93" s="156" t="s">
        <v>134</v>
      </c>
      <c r="C93" s="350" t="s">
        <v>135</v>
      </c>
      <c r="D93" s="341"/>
      <c r="E93" s="341"/>
      <c r="F93" s="341"/>
      <c r="G93" s="228">
        <v>0</v>
      </c>
      <c r="H93" s="12">
        <v>0</v>
      </c>
      <c r="I93" s="12">
        <v>0</v>
      </c>
      <c r="J93" s="186">
        <v>0</v>
      </c>
      <c r="K93" s="186">
        <v>0</v>
      </c>
    </row>
    <row r="94" spans="1:11" ht="12.75">
      <c r="A94" s="11" t="s">
        <v>136</v>
      </c>
      <c r="B94" s="156" t="s">
        <v>137</v>
      </c>
      <c r="C94" s="350" t="s">
        <v>138</v>
      </c>
      <c r="D94" s="341"/>
      <c r="E94" s="341"/>
      <c r="F94" s="341"/>
      <c r="G94" s="228">
        <v>0</v>
      </c>
      <c r="H94" s="12">
        <v>0</v>
      </c>
      <c r="I94" s="12">
        <v>0</v>
      </c>
      <c r="J94" s="186">
        <v>0</v>
      </c>
      <c r="K94" s="186">
        <v>0</v>
      </c>
    </row>
    <row r="95" spans="1:11" ht="12.75">
      <c r="A95" s="14">
        <v>424</v>
      </c>
      <c r="B95" s="162"/>
      <c r="C95" s="353" t="s">
        <v>249</v>
      </c>
      <c r="D95" s="353"/>
      <c r="E95" s="353"/>
      <c r="F95" s="353"/>
      <c r="G95" s="231">
        <f>G96</f>
        <v>0</v>
      </c>
      <c r="H95" s="16">
        <f>H96</f>
        <v>0</v>
      </c>
      <c r="I95" s="16">
        <f>I96</f>
        <v>0</v>
      </c>
      <c r="J95" s="186" t="e">
        <f>SUM(I95/G95)</f>
        <v>#DIV/0!</v>
      </c>
      <c r="K95" s="186">
        <v>0</v>
      </c>
    </row>
    <row r="96" spans="1:11" ht="12.75">
      <c r="A96" s="11" t="s">
        <v>139</v>
      </c>
      <c r="B96" s="156" t="s">
        <v>140</v>
      </c>
      <c r="C96" s="350" t="s">
        <v>141</v>
      </c>
      <c r="D96" s="341"/>
      <c r="E96" s="341"/>
      <c r="F96" s="341"/>
      <c r="G96" s="228"/>
      <c r="H96" s="12">
        <v>0</v>
      </c>
      <c r="I96" s="12">
        <v>0</v>
      </c>
      <c r="J96" s="186" t="e">
        <f>SUM(I96/G96)</f>
        <v>#DIV/0!</v>
      </c>
      <c r="K96" s="186">
        <v>0</v>
      </c>
    </row>
    <row r="97" spans="1:11" ht="12.75">
      <c r="A97" s="33">
        <v>45</v>
      </c>
      <c r="B97" s="169"/>
      <c r="C97" s="358" t="s">
        <v>250</v>
      </c>
      <c r="D97" s="358"/>
      <c r="E97" s="358"/>
      <c r="F97" s="358"/>
      <c r="G97" s="236">
        <f aca="true" t="shared" si="4" ref="G97:I98">G98</f>
        <v>0</v>
      </c>
      <c r="H97" s="34">
        <f t="shared" si="4"/>
        <v>0</v>
      </c>
      <c r="I97" s="34">
        <f t="shared" si="4"/>
        <v>0</v>
      </c>
      <c r="J97" s="186">
        <v>0</v>
      </c>
      <c r="K97" s="186">
        <v>0</v>
      </c>
    </row>
    <row r="98" spans="1:11" ht="12.75">
      <c r="A98" s="14">
        <v>452</v>
      </c>
      <c r="B98" s="162"/>
      <c r="C98" s="353" t="s">
        <v>250</v>
      </c>
      <c r="D98" s="353"/>
      <c r="E98" s="353"/>
      <c r="F98" s="353"/>
      <c r="G98" s="231">
        <f t="shared" si="4"/>
        <v>0</v>
      </c>
      <c r="H98" s="16">
        <f t="shared" si="4"/>
        <v>0</v>
      </c>
      <c r="I98" s="16">
        <f t="shared" si="4"/>
        <v>0</v>
      </c>
      <c r="J98" s="186">
        <v>0</v>
      </c>
      <c r="K98" s="186">
        <v>0</v>
      </c>
    </row>
    <row r="99" spans="1:11" ht="12.75">
      <c r="A99" s="11" t="s">
        <v>142</v>
      </c>
      <c r="B99" s="156" t="s">
        <v>143</v>
      </c>
      <c r="C99" s="350" t="s">
        <v>144</v>
      </c>
      <c r="D99" s="341"/>
      <c r="E99" s="341"/>
      <c r="F99" s="341"/>
      <c r="G99" s="228">
        <v>0</v>
      </c>
      <c r="H99" s="12">
        <v>0</v>
      </c>
      <c r="I99" s="12">
        <v>0</v>
      </c>
      <c r="J99" s="186">
        <v>0</v>
      </c>
      <c r="K99" s="186">
        <v>0</v>
      </c>
    </row>
    <row r="100" spans="1:11" ht="12.75">
      <c r="A100" s="11">
        <v>0</v>
      </c>
      <c r="B100" s="156"/>
      <c r="C100" s="184"/>
      <c r="D100" s="187"/>
      <c r="E100" s="187"/>
      <c r="F100" s="187"/>
      <c r="G100" s="228"/>
      <c r="H100" s="12"/>
      <c r="I100" s="12"/>
      <c r="J100" s="186"/>
      <c r="K100" s="186"/>
    </row>
    <row r="101" spans="1:11" ht="12.75">
      <c r="A101" s="346" t="s">
        <v>145</v>
      </c>
      <c r="B101" s="346"/>
      <c r="C101" s="346"/>
      <c r="D101" s="346"/>
      <c r="E101" s="346"/>
      <c r="F101" s="346"/>
      <c r="G101" s="224">
        <f>G102+G128</f>
        <v>3083.38</v>
      </c>
      <c r="H101" s="19">
        <f>H102+H128</f>
        <v>6636.139999999999</v>
      </c>
      <c r="I101" s="19">
        <f>I102+I128</f>
        <v>6197.52</v>
      </c>
      <c r="J101" s="186">
        <f>SUM(I101/G101)</f>
        <v>2.009976065227121</v>
      </c>
      <c r="K101" s="186">
        <f>SUM(I101/H101)</f>
        <v>0.9339043480095358</v>
      </c>
    </row>
    <row r="102" spans="1:11" ht="12.75">
      <c r="A102" s="20">
        <v>3</v>
      </c>
      <c r="B102" s="164"/>
      <c r="C102" s="356" t="s">
        <v>234</v>
      </c>
      <c r="D102" s="356"/>
      <c r="E102" s="356"/>
      <c r="F102" s="356"/>
      <c r="G102" s="233">
        <f>G103+G111</f>
        <v>2136.36</v>
      </c>
      <c r="H102" s="21">
        <f>H103+H111</f>
        <v>6636.139999999999</v>
      </c>
      <c r="I102" s="21">
        <f>I103+I111</f>
        <v>6197.52</v>
      </c>
      <c r="J102" s="186">
        <f>SUM(I102/G102)</f>
        <v>2.9009717463348874</v>
      </c>
      <c r="K102" s="186">
        <f>SUM(I102/H102)</f>
        <v>0.9339043480095358</v>
      </c>
    </row>
    <row r="103" spans="1:11" ht="12.75">
      <c r="A103" s="5">
        <v>31</v>
      </c>
      <c r="B103" s="157"/>
      <c r="C103" s="347" t="s">
        <v>235</v>
      </c>
      <c r="D103" s="347"/>
      <c r="E103" s="347"/>
      <c r="F103" s="347"/>
      <c r="G103" s="234">
        <f>G104+G106+G108</f>
        <v>0</v>
      </c>
      <c r="H103" s="22">
        <f>H104+H106+H108</f>
        <v>0</v>
      </c>
      <c r="I103" s="22">
        <f>I104+I106+I108</f>
        <v>0</v>
      </c>
      <c r="J103" s="186">
        <v>0</v>
      </c>
      <c r="K103" s="186">
        <v>0</v>
      </c>
    </row>
    <row r="104" spans="1:11" ht="12.75">
      <c r="A104" s="23">
        <v>311</v>
      </c>
      <c r="B104" s="165"/>
      <c r="C104" s="352" t="s">
        <v>244</v>
      </c>
      <c r="D104" s="352"/>
      <c r="E104" s="352"/>
      <c r="F104" s="352"/>
      <c r="G104" s="235">
        <v>0</v>
      </c>
      <c r="H104" s="24">
        <v>0</v>
      </c>
      <c r="I104" s="24">
        <v>0</v>
      </c>
      <c r="J104" s="186">
        <v>0</v>
      </c>
      <c r="K104" s="186">
        <v>0</v>
      </c>
    </row>
    <row r="105" spans="1:11" ht="12.75">
      <c r="A105" s="11" t="s">
        <v>94</v>
      </c>
      <c r="B105" s="156" t="s">
        <v>146</v>
      </c>
      <c r="C105" s="350" t="s">
        <v>96</v>
      </c>
      <c r="D105" s="341"/>
      <c r="E105" s="341"/>
      <c r="F105" s="341"/>
      <c r="G105" s="228">
        <v>0</v>
      </c>
      <c r="H105" s="12">
        <v>0</v>
      </c>
      <c r="I105" s="12">
        <v>0</v>
      </c>
      <c r="J105" s="186">
        <v>0</v>
      </c>
      <c r="K105" s="186">
        <v>0</v>
      </c>
    </row>
    <row r="106" spans="1:11" ht="12.75">
      <c r="A106" s="23">
        <v>312</v>
      </c>
      <c r="B106" s="165"/>
      <c r="C106" s="352" t="s">
        <v>9</v>
      </c>
      <c r="D106" s="352"/>
      <c r="E106" s="352"/>
      <c r="F106" s="352"/>
      <c r="G106" s="231">
        <v>0</v>
      </c>
      <c r="H106" s="16">
        <v>0</v>
      </c>
      <c r="I106" s="16">
        <v>0</v>
      </c>
      <c r="J106" s="186">
        <v>0</v>
      </c>
      <c r="K106" s="186">
        <v>0</v>
      </c>
    </row>
    <row r="107" spans="1:11" ht="12.75">
      <c r="A107" s="11" t="s">
        <v>7</v>
      </c>
      <c r="B107" s="156" t="s">
        <v>147</v>
      </c>
      <c r="C107" s="350" t="s">
        <v>9</v>
      </c>
      <c r="D107" s="341"/>
      <c r="E107" s="341"/>
      <c r="F107" s="341"/>
      <c r="G107" s="228">
        <v>0</v>
      </c>
      <c r="H107" s="12">
        <v>0</v>
      </c>
      <c r="I107" s="12">
        <v>0</v>
      </c>
      <c r="J107" s="186">
        <v>0</v>
      </c>
      <c r="K107" s="186">
        <v>0</v>
      </c>
    </row>
    <row r="108" spans="1:11" ht="12.75">
      <c r="A108" s="25">
        <v>313</v>
      </c>
      <c r="B108" s="166"/>
      <c r="C108" s="353" t="s">
        <v>245</v>
      </c>
      <c r="D108" s="353"/>
      <c r="E108" s="353"/>
      <c r="F108" s="353"/>
      <c r="G108" s="231">
        <v>0</v>
      </c>
      <c r="H108" s="16">
        <v>0</v>
      </c>
      <c r="I108" s="16">
        <v>0</v>
      </c>
      <c r="J108" s="186">
        <v>0</v>
      </c>
      <c r="K108" s="186">
        <v>0</v>
      </c>
    </row>
    <row r="109" spans="1:11" ht="12.75">
      <c r="A109" s="11" t="s">
        <v>104</v>
      </c>
      <c r="B109" s="156" t="s">
        <v>148</v>
      </c>
      <c r="C109" s="350" t="s">
        <v>106</v>
      </c>
      <c r="D109" s="341"/>
      <c r="E109" s="341"/>
      <c r="F109" s="341"/>
      <c r="G109" s="228">
        <v>0</v>
      </c>
      <c r="H109" s="12">
        <v>0</v>
      </c>
      <c r="I109" s="12">
        <v>0</v>
      </c>
      <c r="J109" s="186">
        <v>0</v>
      </c>
      <c r="K109" s="186">
        <v>0</v>
      </c>
    </row>
    <row r="110" spans="1:11" ht="12.75">
      <c r="A110" s="11" t="s">
        <v>107</v>
      </c>
      <c r="B110" s="156" t="s">
        <v>149</v>
      </c>
      <c r="C110" s="350" t="s">
        <v>109</v>
      </c>
      <c r="D110" s="341"/>
      <c r="E110" s="341"/>
      <c r="F110" s="341"/>
      <c r="G110" s="228">
        <v>0</v>
      </c>
      <c r="H110" s="12">
        <v>0</v>
      </c>
      <c r="I110" s="12">
        <v>0</v>
      </c>
      <c r="J110" s="186">
        <v>0</v>
      </c>
      <c r="K110" s="186">
        <v>0</v>
      </c>
    </row>
    <row r="111" spans="1:11" ht="12.75">
      <c r="A111" s="5">
        <v>32</v>
      </c>
      <c r="B111" s="167"/>
      <c r="C111" s="347" t="s">
        <v>236</v>
      </c>
      <c r="D111" s="347"/>
      <c r="E111" s="347"/>
      <c r="F111" s="347"/>
      <c r="G111" s="238">
        <f>G112+G114+G118+G121+G123</f>
        <v>2136.36</v>
      </c>
      <c r="H111" s="26">
        <f>H112+H114+H118+H121+H123</f>
        <v>6636.139999999999</v>
      </c>
      <c r="I111" s="26">
        <f>I112+I114+I118+I121+I123</f>
        <v>6197.52</v>
      </c>
      <c r="J111" s="186">
        <f>SUM(I111/G111)</f>
        <v>2.9009717463348874</v>
      </c>
      <c r="K111" s="186">
        <f>SUM(I111/H111)</f>
        <v>0.9339043480095358</v>
      </c>
    </row>
    <row r="112" spans="1:11" ht="12.75">
      <c r="A112" s="23">
        <v>321</v>
      </c>
      <c r="B112" s="162"/>
      <c r="C112" s="352" t="s">
        <v>237</v>
      </c>
      <c r="D112" s="352"/>
      <c r="E112" s="352"/>
      <c r="F112" s="352"/>
      <c r="G112" s="231">
        <f>G113</f>
        <v>0</v>
      </c>
      <c r="H112" s="16">
        <f>H113</f>
        <v>929.06</v>
      </c>
      <c r="I112" s="16">
        <f>I113</f>
        <v>0</v>
      </c>
      <c r="J112" s="186" t="e">
        <f>SUM(I112/G112)</f>
        <v>#DIV/0!</v>
      </c>
      <c r="K112" s="186">
        <v>0</v>
      </c>
    </row>
    <row r="113" spans="1:11" ht="12.75">
      <c r="A113" s="11" t="s">
        <v>10</v>
      </c>
      <c r="B113" s="156" t="s">
        <v>150</v>
      </c>
      <c r="C113" s="350" t="s">
        <v>12</v>
      </c>
      <c r="D113" s="341"/>
      <c r="E113" s="341"/>
      <c r="F113" s="341"/>
      <c r="G113" s="228"/>
      <c r="H113" s="12">
        <v>929.06</v>
      </c>
      <c r="I113" s="12">
        <v>0</v>
      </c>
      <c r="J113" s="186" t="e">
        <f>SUM(I113/G113)</f>
        <v>#DIV/0!</v>
      </c>
      <c r="K113" s="186">
        <v>0</v>
      </c>
    </row>
    <row r="114" spans="1:11" ht="12.75">
      <c r="A114" s="14">
        <v>322</v>
      </c>
      <c r="B114" s="162"/>
      <c r="C114" s="352" t="s">
        <v>238</v>
      </c>
      <c r="D114" s="352"/>
      <c r="E114" s="352"/>
      <c r="F114" s="352"/>
      <c r="G114" s="231">
        <f>G115+G116+G117</f>
        <v>0</v>
      </c>
      <c r="H114" s="16">
        <f>H115+H116+H117</f>
        <v>0</v>
      </c>
      <c r="I114" s="16">
        <f>I115+I116+I117</f>
        <v>0</v>
      </c>
      <c r="J114" s="186" t="e">
        <f>SUM(I114/G114)</f>
        <v>#DIV/0!</v>
      </c>
      <c r="K114" s="186" t="e">
        <f>SUM(I114/H114)</f>
        <v>#DIV/0!</v>
      </c>
    </row>
    <row r="115" spans="1:11" ht="12.75">
      <c r="A115" s="11" t="s">
        <v>19</v>
      </c>
      <c r="B115" s="156" t="s">
        <v>151</v>
      </c>
      <c r="C115" s="350" t="s">
        <v>21</v>
      </c>
      <c r="D115" s="341"/>
      <c r="E115" s="341"/>
      <c r="F115" s="341"/>
      <c r="G115" s="228">
        <v>0</v>
      </c>
      <c r="H115" s="12">
        <v>0</v>
      </c>
      <c r="I115" s="12">
        <v>0</v>
      </c>
      <c r="J115" s="186">
        <v>0</v>
      </c>
      <c r="K115" s="186">
        <v>0</v>
      </c>
    </row>
    <row r="116" spans="1:11" ht="22.5">
      <c r="A116" s="152">
        <v>3222</v>
      </c>
      <c r="B116" s="170"/>
      <c r="C116" s="171" t="s">
        <v>24</v>
      </c>
      <c r="D116" s="171"/>
      <c r="E116" s="171"/>
      <c r="F116" s="171"/>
      <c r="G116" s="239"/>
      <c r="H116" s="153">
        <v>0</v>
      </c>
      <c r="I116" s="153">
        <v>0</v>
      </c>
      <c r="J116" s="186" t="e">
        <f>SUM(I116/G116)</f>
        <v>#DIV/0!</v>
      </c>
      <c r="K116" s="186" t="e">
        <f>SUM(I116/H116)</f>
        <v>#DIV/0!</v>
      </c>
    </row>
    <row r="117" spans="1:11" ht="12.75">
      <c r="A117" s="172">
        <v>3225</v>
      </c>
      <c r="B117" s="173" t="s">
        <v>152</v>
      </c>
      <c r="C117" s="359" t="s">
        <v>33</v>
      </c>
      <c r="D117" s="341"/>
      <c r="E117" s="341"/>
      <c r="F117" s="341"/>
      <c r="G117" s="228">
        <v>0</v>
      </c>
      <c r="H117" s="12">
        <v>0</v>
      </c>
      <c r="I117" s="12">
        <v>0</v>
      </c>
      <c r="J117" s="186">
        <v>0</v>
      </c>
      <c r="K117" s="186">
        <v>0</v>
      </c>
    </row>
    <row r="118" spans="1:11" ht="12.75">
      <c r="A118" s="174">
        <v>323</v>
      </c>
      <c r="B118" s="175"/>
      <c r="C118" s="360" t="s">
        <v>239</v>
      </c>
      <c r="D118" s="360"/>
      <c r="E118" s="360"/>
      <c r="F118" s="360"/>
      <c r="G118" s="230">
        <f>G119+G120</f>
        <v>0</v>
      </c>
      <c r="H118" s="176">
        <f>H119+H120</f>
        <v>0</v>
      </c>
      <c r="I118" s="176">
        <f>I119+I120</f>
        <v>0</v>
      </c>
      <c r="J118" s="186">
        <v>0</v>
      </c>
      <c r="K118" s="186" t="e">
        <f>SUM(I118/H118)</f>
        <v>#DIV/0!</v>
      </c>
    </row>
    <row r="119" spans="1:11" ht="12.75">
      <c r="A119" s="11">
        <v>3231</v>
      </c>
      <c r="B119" s="156" t="s">
        <v>153</v>
      </c>
      <c r="C119" s="350" t="s">
        <v>39</v>
      </c>
      <c r="D119" s="341"/>
      <c r="E119" s="341"/>
      <c r="F119" s="341"/>
      <c r="G119" s="228"/>
      <c r="H119" s="12">
        <v>0</v>
      </c>
      <c r="I119" s="12">
        <v>0</v>
      </c>
      <c r="J119" s="186">
        <v>0</v>
      </c>
      <c r="K119" s="186" t="e">
        <f>SUM(I119/H119)</f>
        <v>#DIV/0!</v>
      </c>
    </row>
    <row r="120" spans="1:11" ht="12.75">
      <c r="A120" s="11">
        <v>3239</v>
      </c>
      <c r="B120" s="156" t="s">
        <v>154</v>
      </c>
      <c r="C120" s="350" t="s">
        <v>63</v>
      </c>
      <c r="D120" s="341"/>
      <c r="E120" s="341"/>
      <c r="F120" s="341"/>
      <c r="G120" s="228">
        <v>0</v>
      </c>
      <c r="H120" s="12">
        <v>0</v>
      </c>
      <c r="I120" s="12">
        <v>0</v>
      </c>
      <c r="J120" s="186">
        <v>0</v>
      </c>
      <c r="K120" s="186">
        <v>0</v>
      </c>
    </row>
    <row r="121" spans="1:11" ht="12.75">
      <c r="A121" s="14">
        <v>324</v>
      </c>
      <c r="B121" s="162"/>
      <c r="C121" s="353" t="s">
        <v>240</v>
      </c>
      <c r="D121" s="353"/>
      <c r="E121" s="353"/>
      <c r="F121" s="353"/>
      <c r="G121" s="231">
        <f>G122</f>
        <v>0</v>
      </c>
      <c r="H121" s="16">
        <f>H122</f>
        <v>0</v>
      </c>
      <c r="I121" s="16">
        <f>I122</f>
        <v>0</v>
      </c>
      <c r="J121" s="186">
        <v>0</v>
      </c>
      <c r="K121" s="186">
        <v>0</v>
      </c>
    </row>
    <row r="122" spans="1:11" ht="12.75">
      <c r="A122" s="11" t="s">
        <v>64</v>
      </c>
      <c r="B122" s="156" t="s">
        <v>155</v>
      </c>
      <c r="C122" s="350" t="s">
        <v>156</v>
      </c>
      <c r="D122" s="341"/>
      <c r="E122" s="341"/>
      <c r="F122" s="341"/>
      <c r="G122" s="228">
        <v>0</v>
      </c>
      <c r="H122" s="12">
        <v>0</v>
      </c>
      <c r="I122" s="12">
        <v>0</v>
      </c>
      <c r="J122" s="186">
        <v>0</v>
      </c>
      <c r="K122" s="186">
        <v>0</v>
      </c>
    </row>
    <row r="123" spans="1:11" ht="12.75">
      <c r="A123" s="14">
        <v>329</v>
      </c>
      <c r="B123" s="162"/>
      <c r="C123" s="354" t="s">
        <v>81</v>
      </c>
      <c r="D123" s="354"/>
      <c r="E123" s="354"/>
      <c r="F123" s="354"/>
      <c r="G123" s="231">
        <f>G124+G125+G126+G127</f>
        <v>2136.36</v>
      </c>
      <c r="H123" s="16">
        <f>H124+H125+H126+H127</f>
        <v>5707.08</v>
      </c>
      <c r="I123" s="16">
        <f>I124+I125+I126+I127</f>
        <v>6197.52</v>
      </c>
      <c r="J123" s="186">
        <f>SUM(I123/G123)</f>
        <v>2.9009717463348874</v>
      </c>
      <c r="K123" s="186">
        <f>SUM(I123/H123)</f>
        <v>1.085935364494628</v>
      </c>
    </row>
    <row r="124" spans="1:11" ht="12.75">
      <c r="A124" s="11" t="s">
        <v>157</v>
      </c>
      <c r="B124" s="156" t="s">
        <v>158</v>
      </c>
      <c r="C124" s="350" t="s">
        <v>159</v>
      </c>
      <c r="D124" s="341"/>
      <c r="E124" s="341"/>
      <c r="F124" s="341"/>
      <c r="G124" s="228">
        <v>0</v>
      </c>
      <c r="H124" s="12">
        <v>0</v>
      </c>
      <c r="I124" s="12">
        <v>0</v>
      </c>
      <c r="J124" s="186">
        <v>0</v>
      </c>
      <c r="K124" s="186">
        <v>0</v>
      </c>
    </row>
    <row r="125" spans="1:11" ht="12.75">
      <c r="A125" s="11" t="s">
        <v>67</v>
      </c>
      <c r="B125" s="156" t="s">
        <v>160</v>
      </c>
      <c r="C125" s="350" t="s">
        <v>69</v>
      </c>
      <c r="D125" s="341"/>
      <c r="E125" s="341"/>
      <c r="F125" s="341"/>
      <c r="G125" s="228">
        <v>0</v>
      </c>
      <c r="H125" s="12">
        <v>0</v>
      </c>
      <c r="I125" s="12">
        <v>0</v>
      </c>
      <c r="J125" s="186">
        <v>0</v>
      </c>
      <c r="K125" s="186">
        <v>0</v>
      </c>
    </row>
    <row r="126" spans="1:11" ht="12.75">
      <c r="A126" s="11" t="s">
        <v>70</v>
      </c>
      <c r="B126" s="156" t="s">
        <v>161</v>
      </c>
      <c r="C126" s="350" t="s">
        <v>72</v>
      </c>
      <c r="D126" s="341"/>
      <c r="E126" s="341"/>
      <c r="F126" s="341"/>
      <c r="G126" s="228">
        <v>0</v>
      </c>
      <c r="H126" s="12">
        <v>0</v>
      </c>
      <c r="I126" s="12">
        <v>0</v>
      </c>
      <c r="J126" s="186">
        <v>0</v>
      </c>
      <c r="K126" s="186">
        <v>0</v>
      </c>
    </row>
    <row r="127" spans="1:11" ht="12.75">
      <c r="A127" s="11" t="s">
        <v>79</v>
      </c>
      <c r="B127" s="156" t="s">
        <v>162</v>
      </c>
      <c r="C127" s="350" t="s">
        <v>81</v>
      </c>
      <c r="D127" s="341"/>
      <c r="E127" s="341"/>
      <c r="F127" s="341"/>
      <c r="G127" s="228">
        <v>2136.36</v>
      </c>
      <c r="H127" s="12">
        <v>5707.08</v>
      </c>
      <c r="I127" s="12">
        <v>6197.52</v>
      </c>
      <c r="J127" s="186">
        <f>SUM(I127/G127)</f>
        <v>2.9009717463348874</v>
      </c>
      <c r="K127" s="186">
        <f>SUM(I127/H127)</f>
        <v>1.085935364494628</v>
      </c>
    </row>
    <row r="128" spans="1:11" ht="12.75">
      <c r="A128" s="31">
        <v>4</v>
      </c>
      <c r="B128" s="168"/>
      <c r="C128" s="357" t="s">
        <v>246</v>
      </c>
      <c r="D128" s="357"/>
      <c r="E128" s="357"/>
      <c r="F128" s="357"/>
      <c r="G128" s="237">
        <f>G129</f>
        <v>947.02</v>
      </c>
      <c r="H128" s="32">
        <f>H129</f>
        <v>0</v>
      </c>
      <c r="I128" s="32">
        <f>I129</f>
        <v>0</v>
      </c>
      <c r="J128" s="186">
        <v>0</v>
      </c>
      <c r="K128" s="186">
        <v>0</v>
      </c>
    </row>
    <row r="129" spans="1:11" ht="12.75">
      <c r="A129" s="33">
        <v>42</v>
      </c>
      <c r="B129" s="169"/>
      <c r="C129" s="358" t="s">
        <v>247</v>
      </c>
      <c r="D129" s="358"/>
      <c r="E129" s="358"/>
      <c r="F129" s="358"/>
      <c r="G129" s="236">
        <f>G130+G132</f>
        <v>947.02</v>
      </c>
      <c r="H129" s="34">
        <f>H130+H132</f>
        <v>0</v>
      </c>
      <c r="I129" s="34">
        <f>I130+I132</f>
        <v>0</v>
      </c>
      <c r="J129" s="186">
        <v>0</v>
      </c>
      <c r="K129" s="186">
        <v>0</v>
      </c>
    </row>
    <row r="130" spans="1:11" ht="12.75">
      <c r="A130" s="14">
        <v>422</v>
      </c>
      <c r="B130" s="162"/>
      <c r="C130" s="353" t="s">
        <v>248</v>
      </c>
      <c r="D130" s="353"/>
      <c r="E130" s="353"/>
      <c r="F130" s="353"/>
      <c r="G130" s="231">
        <f>G131</f>
        <v>947.02</v>
      </c>
      <c r="H130" s="16">
        <f>H131</f>
        <v>0</v>
      </c>
      <c r="I130" s="16">
        <f>I131</f>
        <v>0</v>
      </c>
      <c r="J130" s="186">
        <v>0</v>
      </c>
      <c r="K130" s="186">
        <v>0</v>
      </c>
    </row>
    <row r="131" spans="1:11" ht="12.75">
      <c r="A131" s="11" t="s">
        <v>124</v>
      </c>
      <c r="B131" s="156" t="s">
        <v>163</v>
      </c>
      <c r="C131" s="350" t="s">
        <v>126</v>
      </c>
      <c r="D131" s="341"/>
      <c r="E131" s="341"/>
      <c r="F131" s="341"/>
      <c r="G131" s="228">
        <v>947.02</v>
      </c>
      <c r="H131" s="12">
        <v>0</v>
      </c>
      <c r="I131" s="12">
        <v>0</v>
      </c>
      <c r="J131" s="186">
        <v>0</v>
      </c>
      <c r="K131" s="186">
        <v>0</v>
      </c>
    </row>
    <row r="132" spans="1:11" ht="12.75">
      <c r="A132" s="14">
        <v>424</v>
      </c>
      <c r="B132" s="162"/>
      <c r="C132" s="353" t="s">
        <v>249</v>
      </c>
      <c r="D132" s="353"/>
      <c r="E132" s="353"/>
      <c r="F132" s="353"/>
      <c r="G132" s="231">
        <f>G133</f>
        <v>0</v>
      </c>
      <c r="H132" s="16">
        <f>H133</f>
        <v>0</v>
      </c>
      <c r="I132" s="16">
        <f>I133</f>
        <v>0</v>
      </c>
      <c r="J132" s="186">
        <v>0</v>
      </c>
      <c r="K132" s="186">
        <v>0</v>
      </c>
    </row>
    <row r="133" spans="1:11" ht="12.75">
      <c r="A133" s="11" t="s">
        <v>139</v>
      </c>
      <c r="B133" s="156" t="s">
        <v>164</v>
      </c>
      <c r="C133" s="350" t="s">
        <v>141</v>
      </c>
      <c r="D133" s="341"/>
      <c r="E133" s="341"/>
      <c r="F133" s="341"/>
      <c r="G133" s="228">
        <v>0</v>
      </c>
      <c r="H133" s="12">
        <v>0</v>
      </c>
      <c r="I133" s="12">
        <v>0</v>
      </c>
      <c r="J133" s="186">
        <v>0</v>
      </c>
      <c r="K133" s="186">
        <v>0</v>
      </c>
    </row>
    <row r="134" spans="1:11" ht="12.75">
      <c r="A134" s="11"/>
      <c r="B134" s="156"/>
      <c r="C134" s="184"/>
      <c r="D134" s="187"/>
      <c r="E134" s="187"/>
      <c r="F134" s="187"/>
      <c r="G134" s="228"/>
      <c r="H134" s="12"/>
      <c r="I134" s="12"/>
      <c r="J134" s="186"/>
      <c r="K134" s="186"/>
    </row>
    <row r="135" spans="1:13" ht="12.75">
      <c r="A135" s="346" t="s">
        <v>165</v>
      </c>
      <c r="B135" s="346"/>
      <c r="C135" s="346"/>
      <c r="D135" s="346"/>
      <c r="E135" s="346"/>
      <c r="F135" s="346"/>
      <c r="G135" s="224">
        <f>G136+G182</f>
        <v>936518.4099999999</v>
      </c>
      <c r="H135" s="19">
        <f>H136+H182</f>
        <v>1127750.12</v>
      </c>
      <c r="I135" s="19">
        <f>I136+I182</f>
        <v>1071527.48</v>
      </c>
      <c r="J135" s="186">
        <f aca="true" t="shared" si="5" ref="J135:J142">SUM(I135/G135)</f>
        <v>1.1441606150593453</v>
      </c>
      <c r="K135" s="186">
        <f aca="true" t="shared" si="6" ref="K135:K142">SUM(I135/H135)</f>
        <v>0.9501461901861734</v>
      </c>
      <c r="M135" s="185"/>
    </row>
    <row r="136" spans="1:11" ht="12.75">
      <c r="A136" s="20">
        <v>3</v>
      </c>
      <c r="B136" s="164"/>
      <c r="C136" s="356" t="s">
        <v>234</v>
      </c>
      <c r="D136" s="356"/>
      <c r="E136" s="356"/>
      <c r="F136" s="356"/>
      <c r="G136" s="233">
        <f>G137+G146+G169+G172+G179</f>
        <v>920857.47</v>
      </c>
      <c r="H136" s="21">
        <f>H137+H146+H169+H172+H179</f>
        <v>1112540.12</v>
      </c>
      <c r="I136" s="21">
        <f>I137+I146+I169+I172+I179</f>
        <v>1055037.88</v>
      </c>
      <c r="J136" s="186">
        <f t="shared" si="5"/>
        <v>1.145712462972147</v>
      </c>
      <c r="K136" s="186">
        <f t="shared" si="6"/>
        <v>0.948314457190092</v>
      </c>
    </row>
    <row r="137" spans="1:11" ht="12.75">
      <c r="A137" s="5">
        <v>31</v>
      </c>
      <c r="B137" s="157"/>
      <c r="C137" s="347" t="s">
        <v>235</v>
      </c>
      <c r="D137" s="347"/>
      <c r="E137" s="347"/>
      <c r="F137" s="347"/>
      <c r="G137" s="234">
        <f>G138+G140+G142</f>
        <v>865902.75</v>
      </c>
      <c r="H137" s="22">
        <f>H138+H140+H142</f>
        <v>1048942</v>
      </c>
      <c r="I137" s="22">
        <f>I138+I140+I142</f>
        <v>995377.38</v>
      </c>
      <c r="J137" s="186">
        <f t="shared" si="5"/>
        <v>1.1495256020378732</v>
      </c>
      <c r="K137" s="186">
        <f t="shared" si="6"/>
        <v>0.9489346217426703</v>
      </c>
    </row>
    <row r="138" spans="1:11" ht="12.75">
      <c r="A138" s="23">
        <v>311</v>
      </c>
      <c r="B138" s="165"/>
      <c r="C138" s="352" t="s">
        <v>244</v>
      </c>
      <c r="D138" s="352"/>
      <c r="E138" s="352"/>
      <c r="F138" s="352"/>
      <c r="G138" s="235">
        <f>G139</f>
        <v>714718.53</v>
      </c>
      <c r="H138" s="24">
        <f>H139</f>
        <v>836500</v>
      </c>
      <c r="I138" s="24">
        <f>I139</f>
        <v>816425.5</v>
      </c>
      <c r="J138" s="186">
        <f t="shared" si="5"/>
        <v>1.1423035303142344</v>
      </c>
      <c r="K138" s="186">
        <f t="shared" si="6"/>
        <v>0.9760017931858936</v>
      </c>
    </row>
    <row r="139" spans="1:12" ht="12.75">
      <c r="A139" s="11" t="s">
        <v>94</v>
      </c>
      <c r="B139" s="156" t="s">
        <v>166</v>
      </c>
      <c r="C139" s="350" t="s">
        <v>96</v>
      </c>
      <c r="D139" s="341"/>
      <c r="E139" s="341"/>
      <c r="F139" s="341"/>
      <c r="G139" s="228">
        <v>714718.53</v>
      </c>
      <c r="H139" s="12">
        <v>836500</v>
      </c>
      <c r="I139" s="12">
        <v>816425.5</v>
      </c>
      <c r="J139" s="186">
        <f t="shared" si="5"/>
        <v>1.1423035303142344</v>
      </c>
      <c r="K139" s="186">
        <f t="shared" si="6"/>
        <v>0.9760017931858936</v>
      </c>
      <c r="L139" s="185"/>
    </row>
    <row r="140" spans="1:11" ht="12.75">
      <c r="A140" s="23">
        <v>312</v>
      </c>
      <c r="B140" s="165"/>
      <c r="C140" s="352" t="s">
        <v>9</v>
      </c>
      <c r="D140" s="352"/>
      <c r="E140" s="352"/>
      <c r="F140" s="352"/>
      <c r="G140" s="231">
        <f>G141</f>
        <v>34152.45</v>
      </c>
      <c r="H140" s="16">
        <f>H141</f>
        <v>80032</v>
      </c>
      <c r="I140" s="16">
        <f>I141</f>
        <v>44526.68</v>
      </c>
      <c r="J140" s="186">
        <f t="shared" si="5"/>
        <v>1.303762394791589</v>
      </c>
      <c r="K140" s="186">
        <f t="shared" si="6"/>
        <v>0.5563609556177529</v>
      </c>
    </row>
    <row r="141" spans="1:11" ht="12.75">
      <c r="A141" s="11" t="s">
        <v>7</v>
      </c>
      <c r="B141" s="156" t="s">
        <v>167</v>
      </c>
      <c r="C141" s="350" t="s">
        <v>9</v>
      </c>
      <c r="D141" s="341"/>
      <c r="E141" s="341"/>
      <c r="F141" s="341"/>
      <c r="G141" s="228">
        <v>34152.45</v>
      </c>
      <c r="H141" s="12">
        <v>80032</v>
      </c>
      <c r="I141" s="12">
        <v>44526.68</v>
      </c>
      <c r="J141" s="186">
        <f t="shared" si="5"/>
        <v>1.303762394791589</v>
      </c>
      <c r="K141" s="186">
        <f t="shared" si="6"/>
        <v>0.5563609556177529</v>
      </c>
    </row>
    <row r="142" spans="1:11" ht="12.75">
      <c r="A142" s="25">
        <v>313</v>
      </c>
      <c r="B142" s="166"/>
      <c r="C142" s="353" t="s">
        <v>245</v>
      </c>
      <c r="D142" s="353"/>
      <c r="E142" s="353"/>
      <c r="F142" s="353"/>
      <c r="G142" s="231">
        <f>G143+G144+G145</f>
        <v>117031.77</v>
      </c>
      <c r="H142" s="16">
        <f>H143+H144+H145</f>
        <v>132410</v>
      </c>
      <c r="I142" s="16">
        <f>I143+I144+I145</f>
        <v>134425.19999999998</v>
      </c>
      <c r="J142" s="186">
        <f t="shared" si="5"/>
        <v>1.1486214384350504</v>
      </c>
      <c r="K142" s="186">
        <f t="shared" si="6"/>
        <v>1.0152193943055658</v>
      </c>
    </row>
    <row r="143" spans="1:11" ht="12.75">
      <c r="A143" s="11" t="s">
        <v>101</v>
      </c>
      <c r="B143" s="156" t="s">
        <v>168</v>
      </c>
      <c r="C143" s="350" t="s">
        <v>103</v>
      </c>
      <c r="D143" s="341"/>
      <c r="E143" s="341"/>
      <c r="F143" s="341"/>
      <c r="G143" s="228">
        <v>0</v>
      </c>
      <c r="H143" s="12">
        <v>0</v>
      </c>
      <c r="I143" s="12">
        <v>0</v>
      </c>
      <c r="J143" s="186">
        <v>0</v>
      </c>
      <c r="K143" s="186">
        <v>0</v>
      </c>
    </row>
    <row r="144" spans="1:11" ht="12.75">
      <c r="A144" s="11" t="s">
        <v>104</v>
      </c>
      <c r="B144" s="156" t="s">
        <v>169</v>
      </c>
      <c r="C144" s="350" t="s">
        <v>106</v>
      </c>
      <c r="D144" s="341"/>
      <c r="E144" s="341"/>
      <c r="F144" s="341"/>
      <c r="G144" s="228">
        <v>116849.83</v>
      </c>
      <c r="H144" s="12">
        <v>132200</v>
      </c>
      <c r="I144" s="12">
        <v>134216.33</v>
      </c>
      <c r="J144" s="186">
        <f>SUM(I144/G144)</f>
        <v>1.1486223813932805</v>
      </c>
      <c r="K144" s="186">
        <f>SUM(I144/H144)</f>
        <v>1.0152521180030256</v>
      </c>
    </row>
    <row r="145" spans="1:11" ht="12.75">
      <c r="A145" s="11" t="s">
        <v>107</v>
      </c>
      <c r="B145" s="156" t="s">
        <v>170</v>
      </c>
      <c r="C145" s="350" t="s">
        <v>109</v>
      </c>
      <c r="D145" s="341"/>
      <c r="E145" s="341"/>
      <c r="F145" s="341"/>
      <c r="G145" s="228">
        <v>181.94</v>
      </c>
      <c r="H145" s="12">
        <v>210</v>
      </c>
      <c r="I145" s="12">
        <v>208.87</v>
      </c>
      <c r="J145" s="186">
        <v>0</v>
      </c>
      <c r="K145" s="186">
        <v>0</v>
      </c>
    </row>
    <row r="146" spans="1:11" ht="12.75">
      <c r="A146" s="5">
        <v>32</v>
      </c>
      <c r="B146" s="167"/>
      <c r="C146" s="347" t="s">
        <v>236</v>
      </c>
      <c r="D146" s="347"/>
      <c r="E146" s="347"/>
      <c r="F146" s="347"/>
      <c r="G146" s="236">
        <f>G147+G151+G154+G161+G163</f>
        <v>50934.2</v>
      </c>
      <c r="H146" s="142">
        <f>H147+H151+H154+H161+H163</f>
        <v>60768.119999999995</v>
      </c>
      <c r="I146" s="142">
        <f>I147+I151+I154+I161+I163</f>
        <v>54426.53</v>
      </c>
      <c r="J146" s="186">
        <f>SUM(I146/G146)</f>
        <v>1.0685655217908596</v>
      </c>
      <c r="K146" s="186">
        <f>SUM(I146/H146)</f>
        <v>0.895642814028145</v>
      </c>
    </row>
    <row r="147" spans="1:11" ht="12.75">
      <c r="A147" s="136">
        <v>321</v>
      </c>
      <c r="B147" s="177"/>
      <c r="C147" s="361" t="s">
        <v>237</v>
      </c>
      <c r="D147" s="361"/>
      <c r="E147" s="361"/>
      <c r="F147" s="361"/>
      <c r="G147" s="231">
        <f>G148+G149+G150</f>
        <v>38928.18</v>
      </c>
      <c r="H147" s="143">
        <f>H148+H149+H150</f>
        <v>50300</v>
      </c>
      <c r="I147" s="143">
        <f>I148+I149+I150</f>
        <v>43653.08</v>
      </c>
      <c r="J147" s="186">
        <f>SUM(I147/G147)</f>
        <v>1.121374798410817</v>
      </c>
      <c r="K147" s="186">
        <f>SUM(I147/H147)</f>
        <v>0.8678544731610338</v>
      </c>
    </row>
    <row r="148" spans="1:11" ht="12.75">
      <c r="A148" s="11" t="s">
        <v>10</v>
      </c>
      <c r="B148" s="156" t="s">
        <v>171</v>
      </c>
      <c r="C148" s="350" t="s">
        <v>12</v>
      </c>
      <c r="D148" s="341"/>
      <c r="E148" s="341"/>
      <c r="F148" s="341"/>
      <c r="G148" s="228">
        <v>0</v>
      </c>
      <c r="H148" s="12">
        <v>0</v>
      </c>
      <c r="I148" s="12">
        <v>0</v>
      </c>
      <c r="J148" s="186">
        <v>0</v>
      </c>
      <c r="K148" s="186">
        <v>0</v>
      </c>
    </row>
    <row r="149" spans="1:11" ht="12.75">
      <c r="A149" s="11" t="s">
        <v>13</v>
      </c>
      <c r="B149" s="156" t="s">
        <v>172</v>
      </c>
      <c r="C149" s="350" t="s">
        <v>173</v>
      </c>
      <c r="D149" s="341"/>
      <c r="E149" s="341"/>
      <c r="F149" s="341"/>
      <c r="G149" s="228">
        <v>38928.18</v>
      </c>
      <c r="H149" s="12">
        <v>50300</v>
      </c>
      <c r="I149" s="12">
        <v>43653.08</v>
      </c>
      <c r="J149" s="186">
        <f>SUM(I149/G149)</f>
        <v>1.121374798410817</v>
      </c>
      <c r="K149" s="186">
        <f>SUM(I149/H149)</f>
        <v>0.8678544731610338</v>
      </c>
    </row>
    <row r="150" spans="1:11" ht="12.75">
      <c r="A150" s="11" t="s">
        <v>16</v>
      </c>
      <c r="B150" s="156" t="s">
        <v>174</v>
      </c>
      <c r="C150" s="350" t="s">
        <v>18</v>
      </c>
      <c r="D150" s="341"/>
      <c r="E150" s="341"/>
      <c r="F150" s="341"/>
      <c r="G150" s="228">
        <v>0</v>
      </c>
      <c r="H150" s="12">
        <v>0</v>
      </c>
      <c r="I150" s="12">
        <v>0</v>
      </c>
      <c r="J150" s="186">
        <v>0</v>
      </c>
      <c r="K150" s="186">
        <v>0</v>
      </c>
    </row>
    <row r="151" spans="1:11" ht="12.75">
      <c r="A151" s="14">
        <v>322</v>
      </c>
      <c r="B151" s="162"/>
      <c r="C151" s="352" t="s">
        <v>238</v>
      </c>
      <c r="D151" s="352"/>
      <c r="E151" s="352"/>
      <c r="F151" s="352"/>
      <c r="G151" s="231">
        <f>G152+G153</f>
        <v>0</v>
      </c>
      <c r="H151" s="16">
        <f>H152+H153</f>
        <v>0</v>
      </c>
      <c r="I151" s="16">
        <f>I152+I153</f>
        <v>0</v>
      </c>
      <c r="J151" s="186">
        <v>0</v>
      </c>
      <c r="K151" s="186">
        <v>0</v>
      </c>
    </row>
    <row r="152" spans="1:11" ht="12.75">
      <c r="A152" s="11" t="s">
        <v>19</v>
      </c>
      <c r="B152" s="156" t="s">
        <v>175</v>
      </c>
      <c r="C152" s="350" t="s">
        <v>21</v>
      </c>
      <c r="D152" s="341"/>
      <c r="E152" s="341"/>
      <c r="F152" s="341"/>
      <c r="G152" s="228">
        <v>0</v>
      </c>
      <c r="H152" s="12">
        <v>0</v>
      </c>
      <c r="I152" s="12">
        <v>0</v>
      </c>
      <c r="J152" s="186">
        <v>0</v>
      </c>
      <c r="K152" s="186">
        <v>0</v>
      </c>
    </row>
    <row r="153" spans="1:11" ht="12.75">
      <c r="A153" s="11" t="s">
        <v>31</v>
      </c>
      <c r="B153" s="156" t="s">
        <v>176</v>
      </c>
      <c r="C153" s="350" t="s">
        <v>33</v>
      </c>
      <c r="D153" s="341"/>
      <c r="E153" s="341"/>
      <c r="F153" s="341"/>
      <c r="G153" s="228">
        <v>0</v>
      </c>
      <c r="H153" s="12">
        <v>0</v>
      </c>
      <c r="I153" s="12">
        <v>0</v>
      </c>
      <c r="J153" s="186">
        <v>0</v>
      </c>
      <c r="K153" s="186">
        <v>0</v>
      </c>
    </row>
    <row r="154" spans="1:11" ht="12.75">
      <c r="A154" s="14">
        <v>323</v>
      </c>
      <c r="B154" s="162"/>
      <c r="C154" s="353" t="s">
        <v>239</v>
      </c>
      <c r="D154" s="353"/>
      <c r="E154" s="353"/>
      <c r="F154" s="353"/>
      <c r="G154" s="231">
        <f>G155+G156+G157+G158+G159+G160</f>
        <v>0</v>
      </c>
      <c r="H154" s="16">
        <f>H155+H156+H157+H158+H159+H160</f>
        <v>0</v>
      </c>
      <c r="I154" s="16">
        <f>I155+I156+I157+I158+I159+I160</f>
        <v>0</v>
      </c>
      <c r="J154" s="186">
        <v>0</v>
      </c>
      <c r="K154" s="186">
        <v>0</v>
      </c>
    </row>
    <row r="155" spans="1:13" ht="12.75">
      <c r="A155" s="11" t="s">
        <v>37</v>
      </c>
      <c r="B155" s="156" t="s">
        <v>177</v>
      </c>
      <c r="C155" s="350" t="s">
        <v>39</v>
      </c>
      <c r="D155" s="341"/>
      <c r="E155" s="341"/>
      <c r="F155" s="341"/>
      <c r="G155" s="228">
        <v>0</v>
      </c>
      <c r="H155" s="12">
        <v>0</v>
      </c>
      <c r="I155" s="12">
        <v>0</v>
      </c>
      <c r="J155" s="186">
        <v>0</v>
      </c>
      <c r="K155" s="186">
        <v>0</v>
      </c>
      <c r="M155" s="69"/>
    </row>
    <row r="156" spans="1:11" ht="12.75">
      <c r="A156" s="11" t="s">
        <v>43</v>
      </c>
      <c r="B156" s="156" t="s">
        <v>178</v>
      </c>
      <c r="C156" s="350" t="s">
        <v>45</v>
      </c>
      <c r="D156" s="341"/>
      <c r="E156" s="341"/>
      <c r="F156" s="341"/>
      <c r="G156" s="228">
        <v>0</v>
      </c>
      <c r="H156" s="12">
        <v>0</v>
      </c>
      <c r="I156" s="12">
        <v>0</v>
      </c>
      <c r="J156" s="186">
        <v>0</v>
      </c>
      <c r="K156" s="186">
        <v>0</v>
      </c>
    </row>
    <row r="157" spans="1:11" ht="12.75">
      <c r="A157" s="11" t="s">
        <v>49</v>
      </c>
      <c r="B157" s="156" t="s">
        <v>179</v>
      </c>
      <c r="C157" s="350" t="s">
        <v>51</v>
      </c>
      <c r="D157" s="341"/>
      <c r="E157" s="341"/>
      <c r="F157" s="341"/>
      <c r="G157" s="228">
        <v>0</v>
      </c>
      <c r="H157" s="12">
        <v>0</v>
      </c>
      <c r="I157" s="12">
        <v>0</v>
      </c>
      <c r="J157" s="186">
        <v>0</v>
      </c>
      <c r="K157" s="186">
        <v>0</v>
      </c>
    </row>
    <row r="158" spans="1:11" ht="12.75">
      <c r="A158" s="11">
        <v>3236</v>
      </c>
      <c r="B158" s="156" t="s">
        <v>253</v>
      </c>
      <c r="C158" s="362" t="s">
        <v>54</v>
      </c>
      <c r="D158" s="362"/>
      <c r="E158" s="362"/>
      <c r="F158" s="362"/>
      <c r="G158" s="228">
        <v>0</v>
      </c>
      <c r="H158" s="12">
        <v>0</v>
      </c>
      <c r="I158" s="12">
        <v>0</v>
      </c>
      <c r="J158" s="186">
        <v>0</v>
      </c>
      <c r="K158" s="186">
        <v>0</v>
      </c>
    </row>
    <row r="159" spans="1:11" ht="12.75">
      <c r="A159" s="11" t="s">
        <v>55</v>
      </c>
      <c r="B159" s="156" t="s">
        <v>180</v>
      </c>
      <c r="C159" s="350" t="s">
        <v>57</v>
      </c>
      <c r="D159" s="341"/>
      <c r="E159" s="341"/>
      <c r="F159" s="341"/>
      <c r="G159" s="228">
        <v>0</v>
      </c>
      <c r="H159" s="12">
        <v>0</v>
      </c>
      <c r="I159" s="12">
        <v>0</v>
      </c>
      <c r="J159" s="186">
        <v>0</v>
      </c>
      <c r="K159" s="186">
        <v>0</v>
      </c>
    </row>
    <row r="160" spans="1:11" ht="12.75">
      <c r="A160" s="11" t="s">
        <v>61</v>
      </c>
      <c r="B160" s="156" t="s">
        <v>181</v>
      </c>
      <c r="C160" s="350" t="s">
        <v>63</v>
      </c>
      <c r="D160" s="341"/>
      <c r="E160" s="341"/>
      <c r="F160" s="341"/>
      <c r="G160" s="228">
        <v>0</v>
      </c>
      <c r="H160" s="12">
        <v>0</v>
      </c>
      <c r="I160" s="12">
        <v>0</v>
      </c>
      <c r="J160" s="186">
        <v>0</v>
      </c>
      <c r="K160" s="186">
        <v>0</v>
      </c>
    </row>
    <row r="161" spans="1:11" ht="12.75">
      <c r="A161" s="14">
        <v>324</v>
      </c>
      <c r="B161" s="162"/>
      <c r="C161" s="353" t="s">
        <v>240</v>
      </c>
      <c r="D161" s="353"/>
      <c r="E161" s="353"/>
      <c r="F161" s="353"/>
      <c r="G161" s="231">
        <f>G162</f>
        <v>0</v>
      </c>
      <c r="H161" s="16">
        <f>H162</f>
        <v>0</v>
      </c>
      <c r="I161" s="16">
        <f>I162</f>
        <v>0</v>
      </c>
      <c r="J161" s="186">
        <v>0</v>
      </c>
      <c r="K161" s="186">
        <v>0</v>
      </c>
    </row>
    <row r="162" spans="1:11" ht="12.75">
      <c r="A162" s="11" t="s">
        <v>64</v>
      </c>
      <c r="B162" s="156" t="s">
        <v>182</v>
      </c>
      <c r="C162" s="350" t="s">
        <v>121</v>
      </c>
      <c r="D162" s="341"/>
      <c r="E162" s="341"/>
      <c r="F162" s="341"/>
      <c r="G162" s="228">
        <v>0</v>
      </c>
      <c r="H162" s="12">
        <v>0</v>
      </c>
      <c r="I162" s="12">
        <v>0</v>
      </c>
      <c r="J162" s="186">
        <v>0</v>
      </c>
      <c r="K162" s="186">
        <v>0</v>
      </c>
    </row>
    <row r="163" spans="1:11" ht="12.75">
      <c r="A163" s="14">
        <v>329</v>
      </c>
      <c r="B163" s="162"/>
      <c r="C163" s="354" t="s">
        <v>81</v>
      </c>
      <c r="D163" s="354"/>
      <c r="E163" s="354"/>
      <c r="F163" s="354"/>
      <c r="G163" s="231">
        <f>G164+G165+G166+G167+G168</f>
        <v>12006.02</v>
      </c>
      <c r="H163" s="16">
        <f>H164+H165+H166+H167+H168</f>
        <v>10468.119999999999</v>
      </c>
      <c r="I163" s="16">
        <f>I164+I165+I166+I167+I168</f>
        <v>10773.45</v>
      </c>
      <c r="J163" s="186">
        <f>SUM(I163/G163)</f>
        <v>0.8973373357698888</v>
      </c>
      <c r="K163" s="186">
        <f>SUM(I163/H163)</f>
        <v>1.0291676060266792</v>
      </c>
    </row>
    <row r="164" spans="1:11" ht="12.75">
      <c r="A164" s="11" t="s">
        <v>70</v>
      </c>
      <c r="B164" s="156" t="s">
        <v>183</v>
      </c>
      <c r="C164" s="350" t="s">
        <v>72</v>
      </c>
      <c r="D164" s="341"/>
      <c r="E164" s="341"/>
      <c r="F164" s="341"/>
      <c r="G164" s="228">
        <v>0</v>
      </c>
      <c r="H164" s="12">
        <v>0</v>
      </c>
      <c r="I164" s="12">
        <v>0</v>
      </c>
      <c r="J164" s="186">
        <v>0</v>
      </c>
      <c r="K164" s="186">
        <v>0</v>
      </c>
    </row>
    <row r="165" spans="1:11" ht="12.75">
      <c r="A165" s="11" t="s">
        <v>76</v>
      </c>
      <c r="B165" s="156" t="s">
        <v>184</v>
      </c>
      <c r="C165" s="350" t="s">
        <v>78</v>
      </c>
      <c r="D165" s="341"/>
      <c r="E165" s="341"/>
      <c r="F165" s="341"/>
      <c r="G165" s="228">
        <v>3027.74</v>
      </c>
      <c r="H165" s="12">
        <v>1758.12</v>
      </c>
      <c r="I165" s="12">
        <v>2063.51</v>
      </c>
      <c r="J165" s="186">
        <f aca="true" t="shared" si="7" ref="J165:J171">SUM(I165/G165)</f>
        <v>0.6815347420848555</v>
      </c>
      <c r="K165" s="186">
        <f aca="true" t="shared" si="8" ref="K165:K171">SUM(I165/H165)</f>
        <v>1.173702591404455</v>
      </c>
    </row>
    <row r="166" spans="1:11" ht="12.75">
      <c r="A166" s="11" t="s">
        <v>185</v>
      </c>
      <c r="B166" s="156" t="s">
        <v>186</v>
      </c>
      <c r="C166" s="350" t="s">
        <v>187</v>
      </c>
      <c r="D166" s="341"/>
      <c r="E166" s="341"/>
      <c r="F166" s="341"/>
      <c r="G166" s="228">
        <v>4751.06</v>
      </c>
      <c r="H166" s="12">
        <v>8710</v>
      </c>
      <c r="I166" s="12">
        <v>8709.94</v>
      </c>
      <c r="J166" s="186">
        <f t="shared" si="7"/>
        <v>1.8332624719536272</v>
      </c>
      <c r="K166" s="186">
        <f t="shared" si="8"/>
        <v>0.9999931113662458</v>
      </c>
    </row>
    <row r="167" spans="1:11" ht="12.75">
      <c r="A167" s="11" t="s">
        <v>79</v>
      </c>
      <c r="B167" s="156" t="s">
        <v>188</v>
      </c>
      <c r="C167" s="350" t="s">
        <v>81</v>
      </c>
      <c r="D167" s="341"/>
      <c r="E167" s="341"/>
      <c r="F167" s="341"/>
      <c r="G167" s="228">
        <v>0</v>
      </c>
      <c r="H167" s="12">
        <v>0</v>
      </c>
      <c r="I167" s="12">
        <v>0</v>
      </c>
      <c r="J167" s="186" t="e">
        <f t="shared" si="7"/>
        <v>#DIV/0!</v>
      </c>
      <c r="K167" s="186" t="e">
        <f t="shared" si="8"/>
        <v>#DIV/0!</v>
      </c>
    </row>
    <row r="168" spans="1:11" ht="12.75">
      <c r="A168" s="11">
        <v>3299</v>
      </c>
      <c r="B168" s="156"/>
      <c r="C168" s="362" t="s">
        <v>81</v>
      </c>
      <c r="D168" s="362"/>
      <c r="E168" s="362"/>
      <c r="F168" s="362"/>
      <c r="G168" s="228">
        <v>4227.22</v>
      </c>
      <c r="H168" s="12">
        <v>0</v>
      </c>
      <c r="I168" s="12">
        <v>0</v>
      </c>
      <c r="J168" s="186">
        <f t="shared" si="7"/>
        <v>0</v>
      </c>
      <c r="K168" s="186" t="e">
        <f t="shared" si="8"/>
        <v>#DIV/0!</v>
      </c>
    </row>
    <row r="169" spans="1:11" ht="12.75">
      <c r="A169" s="17">
        <v>34</v>
      </c>
      <c r="B169" s="160"/>
      <c r="C169" s="355" t="s">
        <v>242</v>
      </c>
      <c r="D169" s="355" t="s">
        <v>242</v>
      </c>
      <c r="E169" s="355" t="s">
        <v>242</v>
      </c>
      <c r="F169" s="355" t="s">
        <v>242</v>
      </c>
      <c r="G169" s="229">
        <f aca="true" t="shared" si="9" ref="G169:I170">G170</f>
        <v>4020.52</v>
      </c>
      <c r="H169" s="13">
        <f t="shared" si="9"/>
        <v>2830</v>
      </c>
      <c r="I169" s="13">
        <f t="shared" si="9"/>
        <v>5233.97</v>
      </c>
      <c r="J169" s="186">
        <f t="shared" si="7"/>
        <v>1.3018141931889409</v>
      </c>
      <c r="K169" s="186">
        <f t="shared" si="8"/>
        <v>1.8494593639575974</v>
      </c>
    </row>
    <row r="170" spans="1:11" ht="12.75">
      <c r="A170" s="14">
        <v>343</v>
      </c>
      <c r="B170" s="162"/>
      <c r="C170" s="353" t="s">
        <v>243</v>
      </c>
      <c r="D170" s="353" t="s">
        <v>243</v>
      </c>
      <c r="E170" s="353" t="s">
        <v>243</v>
      </c>
      <c r="F170" s="353" t="s">
        <v>243</v>
      </c>
      <c r="G170" s="231">
        <f t="shared" si="9"/>
        <v>4020.52</v>
      </c>
      <c r="H170" s="16">
        <f t="shared" si="9"/>
        <v>2830</v>
      </c>
      <c r="I170" s="16">
        <f t="shared" si="9"/>
        <v>5233.97</v>
      </c>
      <c r="J170" s="186">
        <f t="shared" si="7"/>
        <v>1.3018141931889409</v>
      </c>
      <c r="K170" s="186">
        <f t="shared" si="8"/>
        <v>1.8494593639575974</v>
      </c>
    </row>
    <row r="171" spans="1:11" ht="12.75">
      <c r="A171" s="11" t="s">
        <v>87</v>
      </c>
      <c r="B171" s="156" t="s">
        <v>189</v>
      </c>
      <c r="C171" s="350" t="s">
        <v>89</v>
      </c>
      <c r="D171" s="341"/>
      <c r="E171" s="341"/>
      <c r="F171" s="341"/>
      <c r="G171" s="228">
        <v>4020.52</v>
      </c>
      <c r="H171" s="12">
        <v>2830</v>
      </c>
      <c r="I171" s="12">
        <v>5233.97</v>
      </c>
      <c r="J171" s="186">
        <f t="shared" si="7"/>
        <v>1.3018141931889409</v>
      </c>
      <c r="K171" s="186">
        <f t="shared" si="8"/>
        <v>1.8494593639575974</v>
      </c>
    </row>
    <row r="172" spans="1:11" ht="12.75">
      <c r="A172" s="17">
        <v>36</v>
      </c>
      <c r="B172" s="160"/>
      <c r="C172" s="355" t="s">
        <v>254</v>
      </c>
      <c r="D172" s="355"/>
      <c r="E172" s="355"/>
      <c r="F172" s="355"/>
      <c r="G172" s="229">
        <v>0</v>
      </c>
      <c r="H172" s="13">
        <v>0</v>
      </c>
      <c r="I172" s="13">
        <v>0</v>
      </c>
      <c r="J172" s="186">
        <v>0</v>
      </c>
      <c r="K172" s="186">
        <v>0</v>
      </c>
    </row>
    <row r="173" spans="1:11" ht="12.75">
      <c r="A173" s="14">
        <v>368</v>
      </c>
      <c r="B173" s="162"/>
      <c r="C173" s="15"/>
      <c r="D173" s="15"/>
      <c r="E173" s="15"/>
      <c r="F173" s="15"/>
      <c r="G173" s="240">
        <v>0</v>
      </c>
      <c r="H173" s="150">
        <v>0</v>
      </c>
      <c r="I173" s="150">
        <v>0</v>
      </c>
      <c r="J173" s="186">
        <v>0</v>
      </c>
      <c r="K173" s="186">
        <v>0</v>
      </c>
    </row>
    <row r="174" spans="1:11" ht="12.75">
      <c r="A174" s="11" t="s">
        <v>190</v>
      </c>
      <c r="B174" s="156" t="s">
        <v>191</v>
      </c>
      <c r="C174" s="350" t="s">
        <v>192</v>
      </c>
      <c r="D174" s="341"/>
      <c r="E174" s="341"/>
      <c r="F174" s="341"/>
      <c r="G174" s="228">
        <v>0</v>
      </c>
      <c r="H174" s="12">
        <v>0</v>
      </c>
      <c r="I174" s="12">
        <v>0</v>
      </c>
      <c r="J174" s="186">
        <v>0</v>
      </c>
      <c r="K174" s="186">
        <v>0</v>
      </c>
    </row>
    <row r="175" spans="1:11" ht="12.75">
      <c r="A175" s="11" t="s">
        <v>193</v>
      </c>
      <c r="B175" s="156" t="s">
        <v>194</v>
      </c>
      <c r="C175" s="350" t="s">
        <v>195</v>
      </c>
      <c r="D175" s="341"/>
      <c r="E175" s="341"/>
      <c r="F175" s="341"/>
      <c r="G175" s="228">
        <v>0</v>
      </c>
      <c r="H175" s="12">
        <v>0</v>
      </c>
      <c r="I175" s="12">
        <v>0</v>
      </c>
      <c r="J175" s="186">
        <v>0</v>
      </c>
      <c r="K175" s="186">
        <v>0</v>
      </c>
    </row>
    <row r="176" spans="1:11" ht="12.75">
      <c r="A176" s="14">
        <v>369</v>
      </c>
      <c r="B176" s="162"/>
      <c r="C176" s="15"/>
      <c r="D176" s="15"/>
      <c r="E176" s="15"/>
      <c r="F176" s="15"/>
      <c r="G176" s="240">
        <v>0</v>
      </c>
      <c r="H176" s="150">
        <v>0</v>
      </c>
      <c r="I176" s="150">
        <v>0</v>
      </c>
      <c r="J176" s="186">
        <v>0</v>
      </c>
      <c r="K176" s="186">
        <v>0</v>
      </c>
    </row>
    <row r="177" spans="1:11" ht="12.75">
      <c r="A177" s="11" t="s">
        <v>196</v>
      </c>
      <c r="B177" s="156" t="s">
        <v>197</v>
      </c>
      <c r="C177" s="350" t="s">
        <v>198</v>
      </c>
      <c r="D177" s="341"/>
      <c r="E177" s="341"/>
      <c r="F177" s="341"/>
      <c r="G177" s="228">
        <v>0</v>
      </c>
      <c r="H177" s="12">
        <v>0</v>
      </c>
      <c r="I177" s="12">
        <v>0</v>
      </c>
      <c r="J177" s="186">
        <v>0</v>
      </c>
      <c r="K177" s="186">
        <v>0</v>
      </c>
    </row>
    <row r="178" spans="1:11" ht="12.75">
      <c r="A178" s="11" t="s">
        <v>199</v>
      </c>
      <c r="B178" s="156" t="s">
        <v>200</v>
      </c>
      <c r="C178" s="350" t="s">
        <v>201</v>
      </c>
      <c r="D178" s="341"/>
      <c r="E178" s="341"/>
      <c r="F178" s="341"/>
      <c r="G178" s="228">
        <v>0</v>
      </c>
      <c r="H178" s="12">
        <v>0</v>
      </c>
      <c r="I178" s="12">
        <v>0</v>
      </c>
      <c r="J178" s="186">
        <v>0</v>
      </c>
      <c r="K178" s="186">
        <v>0</v>
      </c>
    </row>
    <row r="179" spans="1:11" ht="12.75">
      <c r="A179" s="17">
        <v>38</v>
      </c>
      <c r="B179" s="160"/>
      <c r="C179" s="355" t="s">
        <v>355</v>
      </c>
      <c r="D179" s="355"/>
      <c r="E179" s="355"/>
      <c r="F179" s="355"/>
      <c r="G179" s="229">
        <f aca="true" t="shared" si="10" ref="G179:I180">G180</f>
        <v>0</v>
      </c>
      <c r="H179" s="13">
        <f t="shared" si="10"/>
        <v>0</v>
      </c>
      <c r="I179" s="13">
        <f t="shared" si="10"/>
        <v>0</v>
      </c>
      <c r="J179" s="186">
        <v>0</v>
      </c>
      <c r="K179" s="186">
        <f>SUM(I182/H182)</f>
        <v>1.0841288625904009</v>
      </c>
    </row>
    <row r="180" spans="1:11" ht="12.75">
      <c r="A180" s="14">
        <v>381</v>
      </c>
      <c r="B180" s="162"/>
      <c r="C180" s="353" t="s">
        <v>352</v>
      </c>
      <c r="D180" s="353" t="s">
        <v>243</v>
      </c>
      <c r="E180" s="353" t="s">
        <v>243</v>
      </c>
      <c r="F180" s="353" t="s">
        <v>243</v>
      </c>
      <c r="G180" s="231">
        <f t="shared" si="10"/>
        <v>0</v>
      </c>
      <c r="H180" s="16">
        <f t="shared" si="10"/>
        <v>0</v>
      </c>
      <c r="I180" s="16">
        <f t="shared" si="10"/>
        <v>0</v>
      </c>
      <c r="J180" s="186">
        <v>0</v>
      </c>
      <c r="K180" s="186">
        <v>0</v>
      </c>
    </row>
    <row r="181" spans="1:11" ht="12.75">
      <c r="A181" s="11">
        <v>3812</v>
      </c>
      <c r="B181" s="156" t="s">
        <v>353</v>
      </c>
      <c r="C181" s="350" t="s">
        <v>354</v>
      </c>
      <c r="D181" s="341"/>
      <c r="E181" s="341"/>
      <c r="F181" s="341"/>
      <c r="G181" s="228">
        <v>0</v>
      </c>
      <c r="H181" s="12">
        <v>0</v>
      </c>
      <c r="I181" s="12"/>
      <c r="J181" s="186">
        <v>0</v>
      </c>
      <c r="K181" s="186">
        <v>0</v>
      </c>
    </row>
    <row r="182" spans="1:11" ht="12.75">
      <c r="A182" s="31">
        <v>4</v>
      </c>
      <c r="B182" s="168"/>
      <c r="C182" s="357" t="s">
        <v>246</v>
      </c>
      <c r="D182" s="357"/>
      <c r="E182" s="357"/>
      <c r="F182" s="357"/>
      <c r="G182" s="237">
        <f>G183+G186</f>
        <v>15660.939999999999</v>
      </c>
      <c r="H182" s="32">
        <f>H183+H186</f>
        <v>15210</v>
      </c>
      <c r="I182" s="32">
        <f>I183+I186</f>
        <v>16489.6</v>
      </c>
      <c r="J182" s="186">
        <v>0</v>
      </c>
      <c r="K182" s="186">
        <v>0</v>
      </c>
    </row>
    <row r="183" spans="1:11" ht="12.75">
      <c r="A183" s="17">
        <v>41</v>
      </c>
      <c r="B183" s="160"/>
      <c r="C183" s="355" t="s">
        <v>251</v>
      </c>
      <c r="D183" s="355"/>
      <c r="E183" s="355"/>
      <c r="F183" s="355"/>
      <c r="G183" s="229">
        <v>0</v>
      </c>
      <c r="H183" s="13">
        <v>0</v>
      </c>
      <c r="I183" s="13">
        <v>0</v>
      </c>
      <c r="J183" s="186">
        <v>0</v>
      </c>
      <c r="K183" s="186">
        <v>0</v>
      </c>
    </row>
    <row r="184" spans="1:11" ht="12.75">
      <c r="A184" s="14">
        <v>412</v>
      </c>
      <c r="B184" s="162"/>
      <c r="C184" s="353" t="s">
        <v>252</v>
      </c>
      <c r="D184" s="353"/>
      <c r="E184" s="353"/>
      <c r="F184" s="353"/>
      <c r="G184" s="231">
        <v>0</v>
      </c>
      <c r="H184" s="16">
        <v>0</v>
      </c>
      <c r="I184" s="16">
        <v>0</v>
      </c>
      <c r="J184" s="186">
        <v>0</v>
      </c>
      <c r="K184" s="186">
        <v>0</v>
      </c>
    </row>
    <row r="185" spans="1:11" ht="12.75">
      <c r="A185" s="11" t="s">
        <v>202</v>
      </c>
      <c r="B185" s="156" t="s">
        <v>203</v>
      </c>
      <c r="C185" s="350" t="s">
        <v>204</v>
      </c>
      <c r="D185" s="341"/>
      <c r="E185" s="341"/>
      <c r="F185" s="341"/>
      <c r="G185" s="228"/>
      <c r="H185" s="12">
        <v>0</v>
      </c>
      <c r="I185" s="12">
        <v>0</v>
      </c>
      <c r="J185" s="186">
        <v>0</v>
      </c>
      <c r="K185" s="186">
        <f>SUM(I186/H186)</f>
        <v>1.0841288625904009</v>
      </c>
    </row>
    <row r="186" spans="1:11" ht="12.75">
      <c r="A186" s="33">
        <v>42</v>
      </c>
      <c r="B186" s="169"/>
      <c r="C186" s="358" t="s">
        <v>247</v>
      </c>
      <c r="D186" s="358"/>
      <c r="E186" s="358"/>
      <c r="F186" s="358"/>
      <c r="G186" s="236">
        <f>G187+G194</f>
        <v>15660.939999999999</v>
      </c>
      <c r="H186" s="34">
        <f>H187+H194</f>
        <v>15210</v>
      </c>
      <c r="I186" s="34">
        <f>I187+I194</f>
        <v>16489.6</v>
      </c>
      <c r="J186" s="186">
        <v>0</v>
      </c>
      <c r="K186" s="186" t="e">
        <f>SUM(I187/H187)</f>
        <v>#DIV/0!</v>
      </c>
    </row>
    <row r="187" spans="1:11" ht="12.75">
      <c r="A187" s="14">
        <v>422</v>
      </c>
      <c r="B187" s="162"/>
      <c r="C187" s="353" t="s">
        <v>248</v>
      </c>
      <c r="D187" s="353"/>
      <c r="E187" s="353"/>
      <c r="F187" s="353"/>
      <c r="G187" s="231">
        <f>G188+G189+G190+G191+G192+G193</f>
        <v>1119.3</v>
      </c>
      <c r="H187" s="16">
        <f>H188+H189+H190+H191+H192+H193</f>
        <v>0</v>
      </c>
      <c r="I187" s="16">
        <f>I188+I189+I190+I191+I192+I193</f>
        <v>1186.6599999999999</v>
      </c>
      <c r="J187" s="186">
        <v>0</v>
      </c>
      <c r="K187" s="186" t="e">
        <f>SUM(I188/H188)</f>
        <v>#DIV/0!</v>
      </c>
    </row>
    <row r="188" spans="1:11" ht="12.75">
      <c r="A188" s="11" t="s">
        <v>124</v>
      </c>
      <c r="B188" s="156" t="s">
        <v>205</v>
      </c>
      <c r="C188" s="350" t="s">
        <v>206</v>
      </c>
      <c r="D188" s="341"/>
      <c r="E188" s="341"/>
      <c r="F188" s="341"/>
      <c r="G188" s="228">
        <v>1119.3</v>
      </c>
      <c r="H188" s="12">
        <v>0</v>
      </c>
      <c r="I188" s="12">
        <v>580.66</v>
      </c>
      <c r="J188" s="186">
        <v>0</v>
      </c>
      <c r="K188" s="186">
        <v>0</v>
      </c>
    </row>
    <row r="189" spans="1:11" ht="12.75">
      <c r="A189" s="11" t="s">
        <v>127</v>
      </c>
      <c r="B189" s="156" t="s">
        <v>207</v>
      </c>
      <c r="C189" s="350" t="s">
        <v>208</v>
      </c>
      <c r="D189" s="341"/>
      <c r="E189" s="341"/>
      <c r="F189" s="341"/>
      <c r="G189" s="228">
        <v>0</v>
      </c>
      <c r="H189" s="12">
        <v>0</v>
      </c>
      <c r="I189" s="12">
        <v>0</v>
      </c>
      <c r="J189" s="186">
        <v>0</v>
      </c>
      <c r="K189" s="186">
        <v>0</v>
      </c>
    </row>
    <row r="190" spans="1:11" ht="12.75">
      <c r="A190" s="11" t="s">
        <v>209</v>
      </c>
      <c r="B190" s="156" t="s">
        <v>210</v>
      </c>
      <c r="C190" s="350" t="s">
        <v>211</v>
      </c>
      <c r="D190" s="341"/>
      <c r="E190" s="341"/>
      <c r="F190" s="341"/>
      <c r="G190" s="228">
        <v>0</v>
      </c>
      <c r="H190" s="12">
        <v>0</v>
      </c>
      <c r="I190" s="12">
        <v>0</v>
      </c>
      <c r="J190" s="186">
        <v>0</v>
      </c>
      <c r="K190" s="186">
        <v>0</v>
      </c>
    </row>
    <row r="191" spans="1:11" ht="12.75">
      <c r="A191" s="11" t="s">
        <v>212</v>
      </c>
      <c r="B191" s="156" t="s">
        <v>213</v>
      </c>
      <c r="C191" s="350" t="s">
        <v>214</v>
      </c>
      <c r="D191" s="341"/>
      <c r="E191" s="341"/>
      <c r="F191" s="341"/>
      <c r="G191" s="228">
        <v>0</v>
      </c>
      <c r="H191" s="12">
        <v>0</v>
      </c>
      <c r="I191" s="12">
        <v>0</v>
      </c>
      <c r="J191" s="186">
        <v>0</v>
      </c>
      <c r="K191" s="186">
        <v>0</v>
      </c>
    </row>
    <row r="192" spans="1:11" ht="12.75">
      <c r="A192" s="11" t="s">
        <v>133</v>
      </c>
      <c r="B192" s="156" t="s">
        <v>215</v>
      </c>
      <c r="C192" s="350" t="s">
        <v>135</v>
      </c>
      <c r="D192" s="341"/>
      <c r="E192" s="341"/>
      <c r="F192" s="341"/>
      <c r="G192" s="228">
        <v>0</v>
      </c>
      <c r="H192" s="12">
        <v>0</v>
      </c>
      <c r="I192" s="12">
        <v>0</v>
      </c>
      <c r="J192" s="186">
        <v>0</v>
      </c>
      <c r="K192" s="186">
        <v>0</v>
      </c>
    </row>
    <row r="193" spans="1:11" ht="12.75">
      <c r="A193" s="11" t="s">
        <v>136</v>
      </c>
      <c r="B193" s="156" t="s">
        <v>216</v>
      </c>
      <c r="C193" s="350" t="s">
        <v>217</v>
      </c>
      <c r="D193" s="350"/>
      <c r="E193" s="350"/>
      <c r="F193" s="350"/>
      <c r="G193" s="228">
        <v>0</v>
      </c>
      <c r="H193" s="12">
        <v>0</v>
      </c>
      <c r="I193" s="12">
        <v>606</v>
      </c>
      <c r="J193" s="186">
        <v>0</v>
      </c>
      <c r="K193" s="186">
        <v>0</v>
      </c>
    </row>
    <row r="194" spans="1:11" ht="12.75">
      <c r="A194" s="14">
        <v>424</v>
      </c>
      <c r="B194" s="162"/>
      <c r="C194" s="353" t="s">
        <v>249</v>
      </c>
      <c r="D194" s="353"/>
      <c r="E194" s="353"/>
      <c r="F194" s="353"/>
      <c r="G194" s="231">
        <f>G195</f>
        <v>14541.64</v>
      </c>
      <c r="H194" s="16">
        <f>H195</f>
        <v>15210</v>
      </c>
      <c r="I194" s="16">
        <f>I195</f>
        <v>15302.94</v>
      </c>
      <c r="J194" s="186">
        <v>0</v>
      </c>
      <c r="K194" s="186">
        <v>0</v>
      </c>
    </row>
    <row r="195" spans="1:11" ht="12.75">
      <c r="A195" s="11" t="s">
        <v>139</v>
      </c>
      <c r="B195" s="156" t="s">
        <v>218</v>
      </c>
      <c r="C195" s="350" t="s">
        <v>141</v>
      </c>
      <c r="D195" s="341"/>
      <c r="E195" s="341"/>
      <c r="F195" s="341"/>
      <c r="G195" s="228">
        <v>14541.64</v>
      </c>
      <c r="H195" s="12">
        <v>15210</v>
      </c>
      <c r="I195" s="12">
        <v>15302.94</v>
      </c>
      <c r="J195" s="186">
        <v>0</v>
      </c>
      <c r="K195" s="186">
        <v>0</v>
      </c>
    </row>
    <row r="196" spans="1:11" ht="12.75">
      <c r="A196" s="11"/>
      <c r="B196" s="156"/>
      <c r="C196" s="184"/>
      <c r="D196" s="187"/>
      <c r="E196" s="187"/>
      <c r="F196" s="187"/>
      <c r="G196" s="228"/>
      <c r="H196" s="12"/>
      <c r="I196" s="12"/>
      <c r="J196" s="186"/>
      <c r="K196" s="186"/>
    </row>
    <row r="197" spans="1:11" ht="12.75">
      <c r="A197" s="346" t="s">
        <v>219</v>
      </c>
      <c r="B197" s="346"/>
      <c r="C197" s="346"/>
      <c r="D197" s="346"/>
      <c r="E197" s="346"/>
      <c r="F197" s="346"/>
      <c r="G197" s="224">
        <f>G198+G214</f>
        <v>0</v>
      </c>
      <c r="H197" s="19">
        <f>H198+H214</f>
        <v>0</v>
      </c>
      <c r="I197" s="19">
        <f>I198+I214</f>
        <v>0</v>
      </c>
      <c r="J197" s="186">
        <v>0</v>
      </c>
      <c r="K197" s="186">
        <v>0</v>
      </c>
    </row>
    <row r="198" spans="1:11" ht="12.75">
      <c r="A198" s="20">
        <v>3</v>
      </c>
      <c r="B198" s="164"/>
      <c r="C198" s="356" t="s">
        <v>234</v>
      </c>
      <c r="D198" s="356"/>
      <c r="E198" s="356"/>
      <c r="F198" s="356"/>
      <c r="G198" s="233">
        <f>G199</f>
        <v>0</v>
      </c>
      <c r="H198" s="21">
        <f>H199</f>
        <v>0</v>
      </c>
      <c r="I198" s="21">
        <f>I199</f>
        <v>0</v>
      </c>
      <c r="J198" s="186">
        <v>0</v>
      </c>
      <c r="K198" s="186">
        <v>0</v>
      </c>
    </row>
    <row r="199" spans="1:11" ht="12.75">
      <c r="A199" s="5">
        <v>32</v>
      </c>
      <c r="B199" s="167"/>
      <c r="C199" s="347" t="s">
        <v>236</v>
      </c>
      <c r="D199" s="347"/>
      <c r="E199" s="347"/>
      <c r="F199" s="347"/>
      <c r="G199" s="236">
        <f>G200+G202+G205+G208+G210</f>
        <v>0</v>
      </c>
      <c r="H199" s="34">
        <f>H200+H202+H205+H208+H210</f>
        <v>0</v>
      </c>
      <c r="I199" s="34">
        <f>I200+I202+I205+I208+I210</f>
        <v>0</v>
      </c>
      <c r="J199" s="186">
        <v>0</v>
      </c>
      <c r="K199" s="186">
        <v>0</v>
      </c>
    </row>
    <row r="200" spans="1:11" ht="12.75">
      <c r="A200" s="23">
        <v>321</v>
      </c>
      <c r="B200" s="162"/>
      <c r="C200" s="352" t="s">
        <v>237</v>
      </c>
      <c r="D200" s="352"/>
      <c r="E200" s="352"/>
      <c r="F200" s="352"/>
      <c r="G200" s="231">
        <f>G201</f>
        <v>0</v>
      </c>
      <c r="H200" s="16">
        <f>H201</f>
        <v>0</v>
      </c>
      <c r="I200" s="16">
        <f>I201</f>
        <v>0</v>
      </c>
      <c r="J200" s="186">
        <v>0</v>
      </c>
      <c r="K200" s="186">
        <v>0</v>
      </c>
    </row>
    <row r="201" spans="1:11" ht="12.75">
      <c r="A201" s="11" t="s">
        <v>10</v>
      </c>
      <c r="B201" s="156" t="s">
        <v>220</v>
      </c>
      <c r="C201" s="350" t="s">
        <v>12</v>
      </c>
      <c r="D201" s="341"/>
      <c r="E201" s="341"/>
      <c r="F201" s="341"/>
      <c r="G201" s="228">
        <v>0</v>
      </c>
      <c r="H201" s="12">
        <v>0</v>
      </c>
      <c r="I201" s="12">
        <v>0</v>
      </c>
      <c r="J201" s="186">
        <v>0</v>
      </c>
      <c r="K201" s="186">
        <v>0</v>
      </c>
    </row>
    <row r="202" spans="1:11" ht="12.75">
      <c r="A202" s="14">
        <v>322</v>
      </c>
      <c r="B202" s="162"/>
      <c r="C202" s="352" t="s">
        <v>238</v>
      </c>
      <c r="D202" s="352"/>
      <c r="E202" s="352"/>
      <c r="F202" s="352"/>
      <c r="G202" s="231">
        <f>G203+G204</f>
        <v>0</v>
      </c>
      <c r="H202" s="16">
        <f>H203+H204</f>
        <v>0</v>
      </c>
      <c r="I202" s="16">
        <f>I203+I204</f>
        <v>0</v>
      </c>
      <c r="J202" s="186">
        <v>0</v>
      </c>
      <c r="K202" s="186">
        <v>0</v>
      </c>
    </row>
    <row r="203" spans="1:11" ht="12.75">
      <c r="A203" s="11" t="s">
        <v>19</v>
      </c>
      <c r="B203" s="156" t="s">
        <v>221</v>
      </c>
      <c r="C203" s="350" t="s">
        <v>21</v>
      </c>
      <c r="D203" s="341"/>
      <c r="E203" s="341"/>
      <c r="F203" s="341"/>
      <c r="G203" s="228">
        <v>0</v>
      </c>
      <c r="H203" s="12">
        <v>0</v>
      </c>
      <c r="I203" s="12">
        <v>0</v>
      </c>
      <c r="J203" s="186">
        <v>0</v>
      </c>
      <c r="K203" s="186">
        <v>0</v>
      </c>
    </row>
    <row r="204" spans="1:11" ht="12.75">
      <c r="A204" s="11" t="s">
        <v>31</v>
      </c>
      <c r="B204" s="156" t="s">
        <v>222</v>
      </c>
      <c r="C204" s="350" t="s">
        <v>33</v>
      </c>
      <c r="D204" s="341"/>
      <c r="E204" s="341"/>
      <c r="F204" s="341"/>
      <c r="G204" s="228">
        <v>0</v>
      </c>
      <c r="H204" s="12">
        <v>0</v>
      </c>
      <c r="I204" s="12">
        <v>0</v>
      </c>
      <c r="J204" s="186">
        <v>0</v>
      </c>
      <c r="K204" s="186">
        <v>0</v>
      </c>
    </row>
    <row r="205" spans="1:11" ht="12.75">
      <c r="A205" s="14">
        <v>323</v>
      </c>
      <c r="B205" s="162"/>
      <c r="C205" s="353" t="s">
        <v>239</v>
      </c>
      <c r="D205" s="353"/>
      <c r="E205" s="353"/>
      <c r="F205" s="353"/>
      <c r="G205" s="231">
        <f>G206+G207</f>
        <v>0</v>
      </c>
      <c r="H205" s="16">
        <f>H206+H207</f>
        <v>0</v>
      </c>
      <c r="I205" s="16">
        <f>I206+I207</f>
        <v>0</v>
      </c>
      <c r="J205" s="186">
        <v>0</v>
      </c>
      <c r="K205" s="186">
        <v>0</v>
      </c>
    </row>
    <row r="206" spans="1:11" ht="12.75">
      <c r="A206" s="11" t="s">
        <v>40</v>
      </c>
      <c r="B206" s="156" t="s">
        <v>223</v>
      </c>
      <c r="C206" s="350" t="s">
        <v>42</v>
      </c>
      <c r="D206" s="341"/>
      <c r="E206" s="341"/>
      <c r="F206" s="341"/>
      <c r="G206" s="228">
        <v>0</v>
      </c>
      <c r="H206" s="12">
        <v>0</v>
      </c>
      <c r="I206" s="12">
        <v>0</v>
      </c>
      <c r="J206" s="186">
        <v>0</v>
      </c>
      <c r="K206" s="186">
        <v>0</v>
      </c>
    </row>
    <row r="207" spans="1:11" ht="12.75">
      <c r="A207" s="11" t="s">
        <v>61</v>
      </c>
      <c r="B207" s="156" t="s">
        <v>224</v>
      </c>
      <c r="C207" s="350" t="s">
        <v>63</v>
      </c>
      <c r="D207" s="341"/>
      <c r="E207" s="341"/>
      <c r="F207" s="341"/>
      <c r="G207" s="228">
        <v>0</v>
      </c>
      <c r="H207" s="12">
        <v>0</v>
      </c>
      <c r="I207" s="12">
        <v>0</v>
      </c>
      <c r="J207" s="186">
        <v>0</v>
      </c>
      <c r="K207" s="186">
        <v>0</v>
      </c>
    </row>
    <row r="208" spans="1:11" ht="12.75">
      <c r="A208" s="14">
        <v>324</v>
      </c>
      <c r="B208" s="162"/>
      <c r="C208" s="353" t="s">
        <v>240</v>
      </c>
      <c r="D208" s="353"/>
      <c r="E208" s="353"/>
      <c r="F208" s="353"/>
      <c r="G208" s="231">
        <v>0</v>
      </c>
      <c r="H208" s="16">
        <v>0</v>
      </c>
      <c r="I208" s="16">
        <v>0</v>
      </c>
      <c r="J208" s="186">
        <v>0</v>
      </c>
      <c r="K208" s="186">
        <v>0</v>
      </c>
    </row>
    <row r="209" spans="1:11" ht="12.75">
      <c r="A209" s="11" t="s">
        <v>64</v>
      </c>
      <c r="B209" s="156" t="s">
        <v>225</v>
      </c>
      <c r="C209" s="350" t="s">
        <v>121</v>
      </c>
      <c r="D209" s="341"/>
      <c r="E209" s="341"/>
      <c r="F209" s="341"/>
      <c r="G209" s="228">
        <v>0</v>
      </c>
      <c r="H209" s="12">
        <v>0</v>
      </c>
      <c r="I209" s="12">
        <v>0</v>
      </c>
      <c r="J209" s="186">
        <v>0</v>
      </c>
      <c r="K209" s="186">
        <v>0</v>
      </c>
    </row>
    <row r="210" spans="1:11" ht="12.75">
      <c r="A210" s="14">
        <v>329</v>
      </c>
      <c r="B210" s="162"/>
      <c r="C210" s="354" t="s">
        <v>81</v>
      </c>
      <c r="D210" s="354"/>
      <c r="E210" s="354"/>
      <c r="F210" s="354"/>
      <c r="G210" s="231">
        <f>G211+G212+G213</f>
        <v>0</v>
      </c>
      <c r="H210" s="16">
        <f>H211+H212+H213</f>
        <v>0</v>
      </c>
      <c r="I210" s="16">
        <f>I211+I212+I213</f>
        <v>0</v>
      </c>
      <c r="J210" s="186">
        <v>0</v>
      </c>
      <c r="K210" s="186">
        <v>0</v>
      </c>
    </row>
    <row r="211" spans="1:11" ht="12.75">
      <c r="A211" s="11" t="s">
        <v>67</v>
      </c>
      <c r="B211" s="156" t="s">
        <v>226</v>
      </c>
      <c r="C211" s="350" t="s">
        <v>69</v>
      </c>
      <c r="D211" s="341"/>
      <c r="E211" s="341"/>
      <c r="F211" s="341"/>
      <c r="G211" s="228">
        <v>0</v>
      </c>
      <c r="H211" s="12">
        <v>0</v>
      </c>
      <c r="I211" s="12">
        <v>0</v>
      </c>
      <c r="J211" s="186">
        <v>0</v>
      </c>
      <c r="K211" s="186">
        <v>0</v>
      </c>
    </row>
    <row r="212" spans="1:11" ht="12.75">
      <c r="A212" s="11" t="s">
        <v>70</v>
      </c>
      <c r="B212" s="156" t="s">
        <v>227</v>
      </c>
      <c r="C212" s="350" t="s">
        <v>72</v>
      </c>
      <c r="D212" s="341"/>
      <c r="E212" s="341"/>
      <c r="F212" s="341"/>
      <c r="G212" s="228">
        <v>0</v>
      </c>
      <c r="H212" s="12">
        <v>0</v>
      </c>
      <c r="I212" s="12">
        <v>0</v>
      </c>
      <c r="J212" s="186">
        <v>0</v>
      </c>
      <c r="K212" s="186">
        <v>0</v>
      </c>
    </row>
    <row r="213" spans="1:11" ht="12.75">
      <c r="A213" s="11" t="s">
        <v>79</v>
      </c>
      <c r="B213" s="156" t="s">
        <v>228</v>
      </c>
      <c r="C213" s="350" t="s">
        <v>81</v>
      </c>
      <c r="D213" s="341"/>
      <c r="E213" s="341"/>
      <c r="F213" s="341"/>
      <c r="G213" s="228">
        <v>0</v>
      </c>
      <c r="H213" s="12">
        <v>0</v>
      </c>
      <c r="I213" s="12">
        <v>0</v>
      </c>
      <c r="J213" s="186">
        <v>0</v>
      </c>
      <c r="K213" s="186">
        <v>0</v>
      </c>
    </row>
    <row r="214" spans="1:11" ht="12.75">
      <c r="A214" s="31">
        <v>4</v>
      </c>
      <c r="B214" s="168"/>
      <c r="C214" s="357" t="s">
        <v>246</v>
      </c>
      <c r="D214" s="357"/>
      <c r="E214" s="357"/>
      <c r="F214" s="357"/>
      <c r="G214" s="237">
        <f>G215</f>
        <v>0</v>
      </c>
      <c r="H214" s="32">
        <f>H215</f>
        <v>0</v>
      </c>
      <c r="I214" s="32">
        <f>I215</f>
        <v>0</v>
      </c>
      <c r="J214" s="186">
        <v>0</v>
      </c>
      <c r="K214" s="186">
        <v>0</v>
      </c>
    </row>
    <row r="215" spans="1:11" ht="12.75">
      <c r="A215" s="33">
        <v>42</v>
      </c>
      <c r="B215" s="169"/>
      <c r="C215" s="358" t="s">
        <v>247</v>
      </c>
      <c r="D215" s="358"/>
      <c r="E215" s="358"/>
      <c r="F215" s="358"/>
      <c r="G215" s="236">
        <f>G216+G218+G220</f>
        <v>0</v>
      </c>
      <c r="H215" s="34">
        <f>H216+H218+H220</f>
        <v>0</v>
      </c>
      <c r="I215" s="34">
        <f>I216+I218+I220</f>
        <v>0</v>
      </c>
      <c r="J215" s="186">
        <v>0</v>
      </c>
      <c r="K215" s="186">
        <v>0</v>
      </c>
    </row>
    <row r="216" spans="1:11" ht="22.5">
      <c r="A216" s="178">
        <v>421</v>
      </c>
      <c r="B216" s="177"/>
      <c r="C216" s="179" t="s">
        <v>357</v>
      </c>
      <c r="D216" s="180"/>
      <c r="E216" s="180"/>
      <c r="F216" s="180"/>
      <c r="G216" s="231">
        <f>G217</f>
        <v>0</v>
      </c>
      <c r="H216" s="143">
        <f>H217</f>
        <v>0</v>
      </c>
      <c r="I216" s="143">
        <f>I217</f>
        <v>0</v>
      </c>
      <c r="J216" s="186"/>
      <c r="K216" s="186"/>
    </row>
    <row r="217" spans="1:11" ht="12.75">
      <c r="A217" s="181">
        <v>4214</v>
      </c>
      <c r="B217" s="151" t="s">
        <v>361</v>
      </c>
      <c r="C217" s="363" t="s">
        <v>358</v>
      </c>
      <c r="D217" s="363"/>
      <c r="E217" s="363"/>
      <c r="F217" s="182"/>
      <c r="G217" s="239"/>
      <c r="H217" s="183">
        <v>0</v>
      </c>
      <c r="I217" s="183">
        <v>0</v>
      </c>
      <c r="J217" s="186">
        <v>0</v>
      </c>
      <c r="K217" s="186">
        <v>0</v>
      </c>
    </row>
    <row r="218" spans="1:11" ht="12.75">
      <c r="A218" s="14">
        <v>422</v>
      </c>
      <c r="B218" s="162"/>
      <c r="C218" s="353" t="s">
        <v>248</v>
      </c>
      <c r="D218" s="353"/>
      <c r="E218" s="353"/>
      <c r="F218" s="353"/>
      <c r="G218" s="231">
        <f>G219</f>
        <v>0</v>
      </c>
      <c r="H218" s="16">
        <f>H219</f>
        <v>0</v>
      </c>
      <c r="I218" s="16">
        <f>I219</f>
        <v>0</v>
      </c>
      <c r="J218" s="186">
        <v>0</v>
      </c>
      <c r="K218" s="186">
        <v>0</v>
      </c>
    </row>
    <row r="219" spans="1:11" ht="12.75">
      <c r="A219" s="11" t="s">
        <v>124</v>
      </c>
      <c r="B219" s="156" t="s">
        <v>229</v>
      </c>
      <c r="C219" s="350" t="s">
        <v>206</v>
      </c>
      <c r="D219" s="341"/>
      <c r="E219" s="341"/>
      <c r="F219" s="341"/>
      <c r="G219" s="228">
        <v>0</v>
      </c>
      <c r="H219" s="12"/>
      <c r="I219" s="12">
        <v>0</v>
      </c>
      <c r="J219" s="186">
        <v>0</v>
      </c>
      <c r="K219" s="186">
        <v>0</v>
      </c>
    </row>
    <row r="220" spans="1:11" ht="12.75" customHeight="1">
      <c r="A220" s="14">
        <v>424</v>
      </c>
      <c r="B220" s="162"/>
      <c r="C220" s="353" t="s">
        <v>249</v>
      </c>
      <c r="D220" s="353"/>
      <c r="E220" s="353"/>
      <c r="F220" s="353"/>
      <c r="G220" s="231">
        <f>G221</f>
        <v>0</v>
      </c>
      <c r="H220" s="16">
        <f>H221</f>
        <v>0</v>
      </c>
      <c r="I220" s="16">
        <f>I221</f>
        <v>0</v>
      </c>
      <c r="J220" s="186">
        <v>0</v>
      </c>
      <c r="K220" s="186">
        <v>0</v>
      </c>
    </row>
    <row r="221" spans="1:11" ht="12.75" customHeight="1">
      <c r="A221" s="11" t="s">
        <v>139</v>
      </c>
      <c r="B221" s="156" t="s">
        <v>230</v>
      </c>
      <c r="C221" s="350" t="s">
        <v>141</v>
      </c>
      <c r="D221" s="341"/>
      <c r="E221" s="341"/>
      <c r="F221" s="341"/>
      <c r="G221" s="228">
        <v>0</v>
      </c>
      <c r="H221" s="12">
        <v>0</v>
      </c>
      <c r="I221" s="12">
        <v>0</v>
      </c>
      <c r="J221" s="186">
        <v>0</v>
      </c>
      <c r="K221" s="186">
        <v>0</v>
      </c>
    </row>
    <row r="222" spans="1:11" ht="12.75" customHeight="1">
      <c r="A222" s="11"/>
      <c r="B222" s="156"/>
      <c r="C222" s="184"/>
      <c r="D222" s="187"/>
      <c r="E222" s="187"/>
      <c r="F222" s="187"/>
      <c r="G222" s="228"/>
      <c r="H222" s="12"/>
      <c r="I222" s="12"/>
      <c r="J222" s="186"/>
      <c r="K222" s="186"/>
    </row>
    <row r="223" spans="1:11" ht="12.75" customHeight="1">
      <c r="A223" s="345" t="s">
        <v>367</v>
      </c>
      <c r="B223" s="345"/>
      <c r="C223" s="345"/>
      <c r="D223" s="345"/>
      <c r="E223" s="345"/>
      <c r="F223" s="345"/>
      <c r="G223" s="241">
        <f aca="true" t="shared" si="11" ref="G223:I224">G224</f>
        <v>7205.28</v>
      </c>
      <c r="H223" s="18">
        <f t="shared" si="11"/>
        <v>3454.5</v>
      </c>
      <c r="I223" s="18">
        <f t="shared" si="11"/>
        <v>3454.5</v>
      </c>
      <c r="J223" s="186">
        <f>SUM(I224/G224)</f>
        <v>0.4794400772766638</v>
      </c>
      <c r="K223" s="186">
        <f>SUM(I224/H224)</f>
        <v>1</v>
      </c>
    </row>
    <row r="224" spans="1:11" ht="12.75" customHeight="1">
      <c r="A224" s="346" t="s">
        <v>233</v>
      </c>
      <c r="B224" s="346"/>
      <c r="C224" s="346"/>
      <c r="D224" s="346"/>
      <c r="E224" s="346"/>
      <c r="F224" s="346"/>
      <c r="G224" s="224">
        <f t="shared" si="11"/>
        <v>7205.28</v>
      </c>
      <c r="H224" s="19">
        <f t="shared" si="11"/>
        <v>3454.5</v>
      </c>
      <c r="I224" s="19">
        <f t="shared" si="11"/>
        <v>3454.5</v>
      </c>
      <c r="J224" s="186">
        <f>SUM(I225/G225)</f>
        <v>0.4794400772766638</v>
      </c>
      <c r="K224" s="186">
        <f>SUM(I225/H225)</f>
        <v>1</v>
      </c>
    </row>
    <row r="225" spans="1:11" ht="12.75" customHeight="1">
      <c r="A225" s="11">
        <v>3222</v>
      </c>
      <c r="B225" s="156"/>
      <c r="C225" s="350" t="s">
        <v>24</v>
      </c>
      <c r="D225" s="350"/>
      <c r="E225" s="350"/>
      <c r="F225" s="350"/>
      <c r="G225" s="228">
        <v>7205.28</v>
      </c>
      <c r="H225" s="12">
        <v>3454.5</v>
      </c>
      <c r="I225" s="12">
        <v>3454.5</v>
      </c>
      <c r="J225" s="186">
        <v>0</v>
      </c>
      <c r="K225" s="186">
        <v>0</v>
      </c>
    </row>
    <row r="226" spans="1:11" ht="12.75" customHeight="1">
      <c r="A226" s="11"/>
      <c r="B226" s="156"/>
      <c r="C226" s="184"/>
      <c r="D226" s="184"/>
      <c r="E226" s="184"/>
      <c r="F226" s="184"/>
      <c r="G226" s="228"/>
      <c r="H226" s="12"/>
      <c r="I226" s="12"/>
      <c r="J226" s="186">
        <v>0</v>
      </c>
      <c r="K226" s="186">
        <v>0</v>
      </c>
    </row>
    <row r="227" spans="1:11" ht="12.75" customHeight="1">
      <c r="A227" s="345" t="s">
        <v>368</v>
      </c>
      <c r="B227" s="345"/>
      <c r="C227" s="345"/>
      <c r="D227" s="345"/>
      <c r="E227" s="345"/>
      <c r="F227" s="345"/>
      <c r="G227" s="241">
        <f aca="true" t="shared" si="12" ref="G227:I228">G228</f>
        <v>12102.08</v>
      </c>
      <c r="H227" s="18">
        <f t="shared" si="12"/>
        <v>34000</v>
      </c>
      <c r="I227" s="18">
        <f t="shared" si="12"/>
        <v>33963.46</v>
      </c>
      <c r="J227" s="186">
        <v>0</v>
      </c>
      <c r="K227" s="186">
        <v>0</v>
      </c>
    </row>
    <row r="228" spans="1:11" ht="12.75" customHeight="1">
      <c r="A228" s="346" t="s">
        <v>165</v>
      </c>
      <c r="B228" s="346"/>
      <c r="C228" s="346"/>
      <c r="D228" s="346"/>
      <c r="E228" s="346"/>
      <c r="F228" s="346"/>
      <c r="G228" s="224">
        <f t="shared" si="12"/>
        <v>12102.08</v>
      </c>
      <c r="H228" s="19">
        <f t="shared" si="12"/>
        <v>34000</v>
      </c>
      <c r="I228" s="19">
        <f t="shared" si="12"/>
        <v>33963.46</v>
      </c>
      <c r="J228" s="186">
        <v>0</v>
      </c>
      <c r="K228" s="186">
        <v>0</v>
      </c>
    </row>
    <row r="229" spans="1:11" ht="12.75" customHeight="1">
      <c r="A229" s="11">
        <v>3222</v>
      </c>
      <c r="B229" s="156"/>
      <c r="C229" s="350" t="s">
        <v>24</v>
      </c>
      <c r="D229" s="350"/>
      <c r="E229" s="350"/>
      <c r="F229" s="350"/>
      <c r="G229" s="228">
        <v>12102.08</v>
      </c>
      <c r="H229" s="12">
        <v>34000</v>
      </c>
      <c r="I229" s="12">
        <v>33963.46</v>
      </c>
      <c r="J229" s="186">
        <v>0</v>
      </c>
      <c r="K229" s="186">
        <v>0</v>
      </c>
    </row>
    <row r="230" spans="1:11" ht="30" customHeight="1">
      <c r="A230" s="11"/>
      <c r="B230" s="156"/>
      <c r="C230" s="184"/>
      <c r="D230" s="184"/>
      <c r="E230" s="184"/>
      <c r="F230" s="184"/>
      <c r="G230" s="228"/>
      <c r="H230" s="12"/>
      <c r="I230" s="12"/>
      <c r="J230" s="186"/>
      <c r="K230" s="186"/>
    </row>
    <row r="231" spans="1:11" ht="12.75" customHeight="1">
      <c r="A231" s="340" t="s">
        <v>231</v>
      </c>
      <c r="B231" s="340"/>
      <c r="C231" s="340"/>
      <c r="D231" s="340"/>
      <c r="E231" s="340"/>
      <c r="F231" s="340"/>
      <c r="G231" s="242"/>
      <c r="H231" s="27"/>
      <c r="I231" s="27"/>
      <c r="J231" s="186"/>
      <c r="K231" s="186"/>
    </row>
    <row r="232" spans="1:11" ht="12.75" customHeight="1">
      <c r="A232" s="343" t="s">
        <v>4</v>
      </c>
      <c r="B232" s="343"/>
      <c r="C232" s="343"/>
      <c r="D232" s="343"/>
      <c r="E232" s="343"/>
      <c r="F232" s="343"/>
      <c r="G232" s="243">
        <f>G233</f>
        <v>17835.78</v>
      </c>
      <c r="H232" s="29">
        <f>H233</f>
        <v>24374.63</v>
      </c>
      <c r="I232" s="29">
        <f>I233</f>
        <v>21779.02</v>
      </c>
      <c r="J232" s="186">
        <f>SUM(I233/G233)</f>
        <v>1.2210859295192025</v>
      </c>
      <c r="K232" s="186">
        <f>SUM(I233/H233)</f>
        <v>0.8935118194614646</v>
      </c>
    </row>
    <row r="233" spans="1:11" ht="12.75" customHeight="1">
      <c r="A233" s="344" t="s">
        <v>5</v>
      </c>
      <c r="B233" s="344"/>
      <c r="C233" s="344"/>
      <c r="D233" s="344"/>
      <c r="E233" s="344"/>
      <c r="F233" s="344"/>
      <c r="G233" s="244">
        <f>G234+G241+G244</f>
        <v>17835.78</v>
      </c>
      <c r="H233" s="30">
        <f>H234+H241+H244</f>
        <v>24374.63</v>
      </c>
      <c r="I233" s="30">
        <f>I234+I241+I244</f>
        <v>21779.02</v>
      </c>
      <c r="J233" s="186">
        <f>SUM(I234/G234)</f>
        <v>1.3023744546481246</v>
      </c>
      <c r="K233" s="186">
        <v>0</v>
      </c>
    </row>
    <row r="234" spans="1:11" ht="12.75" customHeight="1">
      <c r="A234" s="345" t="s">
        <v>362</v>
      </c>
      <c r="B234" s="345"/>
      <c r="C234" s="345"/>
      <c r="D234" s="345"/>
      <c r="E234" s="345"/>
      <c r="F234" s="345"/>
      <c r="G234" s="241">
        <f>G235</f>
        <v>15840.69</v>
      </c>
      <c r="H234" s="18">
        <f>H235</f>
        <v>22118.34</v>
      </c>
      <c r="I234" s="18">
        <f>I235</f>
        <v>20630.510000000002</v>
      </c>
      <c r="J234" s="186">
        <f>SUM(I235/G235)</f>
        <v>1.3023744546481246</v>
      </c>
      <c r="K234" s="186">
        <v>0</v>
      </c>
    </row>
    <row r="235" spans="1:11" ht="12.75" customHeight="1">
      <c r="A235" s="346" t="s">
        <v>233</v>
      </c>
      <c r="B235" s="346"/>
      <c r="C235" s="346"/>
      <c r="D235" s="346"/>
      <c r="E235" s="346"/>
      <c r="F235" s="346"/>
      <c r="G235" s="224">
        <f>G236+G237+G238+G239+G240</f>
        <v>15840.69</v>
      </c>
      <c r="H235" s="19">
        <f>H236+H237+H238+H239+H240</f>
        <v>22118.34</v>
      </c>
      <c r="I235" s="19">
        <f>I236+I237+I238+I239+I240</f>
        <v>20630.510000000002</v>
      </c>
      <c r="J235" s="186">
        <v>0</v>
      </c>
      <c r="K235" s="186">
        <v>0</v>
      </c>
    </row>
    <row r="236" spans="1:11" ht="12.75" customHeight="1">
      <c r="A236" s="11">
        <v>3111</v>
      </c>
      <c r="B236" s="156"/>
      <c r="C236" s="350" t="s">
        <v>96</v>
      </c>
      <c r="D236" s="350"/>
      <c r="E236" s="350"/>
      <c r="F236" s="350"/>
      <c r="G236" s="228">
        <v>12799.24</v>
      </c>
      <c r="H236" s="12">
        <v>16099.51</v>
      </c>
      <c r="I236" s="12">
        <v>15823.6</v>
      </c>
      <c r="J236" s="186">
        <v>0</v>
      </c>
      <c r="K236" s="186">
        <v>0</v>
      </c>
    </row>
    <row r="237" spans="1:11" ht="12.75" customHeight="1">
      <c r="A237" s="11">
        <v>3121</v>
      </c>
      <c r="B237" s="156"/>
      <c r="C237" s="350" t="s">
        <v>9</v>
      </c>
      <c r="D237" s="350"/>
      <c r="E237" s="350"/>
      <c r="F237" s="350"/>
      <c r="G237" s="228">
        <v>995.42</v>
      </c>
      <c r="H237" s="12">
        <v>1825.23</v>
      </c>
      <c r="I237" s="12">
        <v>1563.6</v>
      </c>
      <c r="J237" s="186">
        <v>0</v>
      </c>
      <c r="K237" s="186">
        <v>0</v>
      </c>
    </row>
    <row r="238" spans="1:11" ht="12.75" customHeight="1">
      <c r="A238" s="11">
        <v>3132</v>
      </c>
      <c r="B238" s="156"/>
      <c r="C238" s="350" t="s">
        <v>106</v>
      </c>
      <c r="D238" s="350"/>
      <c r="E238" s="350"/>
      <c r="F238" s="350"/>
      <c r="G238" s="228">
        <v>1661.13</v>
      </c>
      <c r="H238" s="12">
        <v>2954.46</v>
      </c>
      <c r="I238" s="12">
        <v>2610.95</v>
      </c>
      <c r="J238" s="186">
        <v>0</v>
      </c>
      <c r="K238" s="186">
        <v>0</v>
      </c>
    </row>
    <row r="239" spans="1:11" ht="12.75" customHeight="1">
      <c r="A239" s="11">
        <v>3133</v>
      </c>
      <c r="B239" s="156"/>
      <c r="C239" s="362" t="s">
        <v>363</v>
      </c>
      <c r="D239" s="362"/>
      <c r="E239" s="362"/>
      <c r="F239" s="362"/>
      <c r="G239" s="228">
        <v>0</v>
      </c>
      <c r="H239" s="12">
        <v>0</v>
      </c>
      <c r="I239" s="12">
        <v>0</v>
      </c>
      <c r="J239" s="186">
        <v>0</v>
      </c>
      <c r="K239" s="186">
        <v>0</v>
      </c>
    </row>
    <row r="240" spans="1:11" ht="12.75" customHeight="1">
      <c r="A240" s="11">
        <v>3212</v>
      </c>
      <c r="B240" s="156"/>
      <c r="C240" s="350" t="s">
        <v>364</v>
      </c>
      <c r="D240" s="350"/>
      <c r="E240" s="350"/>
      <c r="F240" s="350"/>
      <c r="G240" s="228">
        <v>384.9</v>
      </c>
      <c r="H240" s="12">
        <v>1239.14</v>
      </c>
      <c r="I240" s="12">
        <v>632.36</v>
      </c>
      <c r="J240" s="186">
        <v>0</v>
      </c>
      <c r="K240" s="186">
        <v>0</v>
      </c>
    </row>
    <row r="241" spans="1:11" ht="12.75" customHeight="1">
      <c r="A241" s="345" t="s">
        <v>232</v>
      </c>
      <c r="B241" s="345"/>
      <c r="C241" s="345"/>
      <c r="D241" s="345"/>
      <c r="E241" s="345"/>
      <c r="F241" s="345"/>
      <c r="G241" s="241">
        <f aca="true" t="shared" si="13" ref="G241:I242">G242</f>
        <v>1891.17</v>
      </c>
      <c r="H241" s="18">
        <f t="shared" si="13"/>
        <v>1990.84</v>
      </c>
      <c r="I241" s="18">
        <f t="shared" si="13"/>
        <v>1024.51</v>
      </c>
      <c r="J241" s="186">
        <f>SUM(I241/G241)</f>
        <v>0.5417334242823225</v>
      </c>
      <c r="K241" s="186">
        <f>SUM(I242/H242)</f>
        <v>0.5146119226055333</v>
      </c>
    </row>
    <row r="242" spans="1:11" ht="12.75" customHeight="1">
      <c r="A242" s="346" t="s">
        <v>233</v>
      </c>
      <c r="B242" s="346"/>
      <c r="C242" s="346"/>
      <c r="D242" s="346"/>
      <c r="E242" s="346"/>
      <c r="F242" s="346"/>
      <c r="G242" s="224">
        <f t="shared" si="13"/>
        <v>1891.17</v>
      </c>
      <c r="H242" s="19">
        <f t="shared" si="13"/>
        <v>1990.84</v>
      </c>
      <c r="I242" s="19">
        <f t="shared" si="13"/>
        <v>1024.51</v>
      </c>
      <c r="J242" s="186">
        <f>SUM(I242/G242)</f>
        <v>0.5417334242823225</v>
      </c>
      <c r="K242" s="186">
        <f>SUM(I243/H243)</f>
        <v>0.5146119226055333</v>
      </c>
    </row>
    <row r="243" spans="1:11" ht="12.75" customHeight="1">
      <c r="A243" s="152">
        <v>3222</v>
      </c>
      <c r="B243" s="170"/>
      <c r="C243" s="364" t="s">
        <v>24</v>
      </c>
      <c r="D243" s="364"/>
      <c r="E243" s="364"/>
      <c r="F243" s="364"/>
      <c r="G243" s="239">
        <v>1891.17</v>
      </c>
      <c r="H243" s="153">
        <v>1990.84</v>
      </c>
      <c r="I243" s="153">
        <v>1024.51</v>
      </c>
      <c r="J243" s="186">
        <f>SUM(I243/G243)</f>
        <v>0.5417334242823225</v>
      </c>
      <c r="K243" s="186">
        <f>SUM(I244/H244)</f>
        <v>0.46713128649463176</v>
      </c>
    </row>
    <row r="244" spans="1:11" ht="12.75">
      <c r="A244" s="345" t="s">
        <v>365</v>
      </c>
      <c r="B244" s="345"/>
      <c r="C244" s="345"/>
      <c r="D244" s="345"/>
      <c r="E244" s="345"/>
      <c r="F244" s="345"/>
      <c r="G244" s="241">
        <f aca="true" t="shared" si="14" ref="G244:I245">G245</f>
        <v>103.92</v>
      </c>
      <c r="H244" s="18">
        <f t="shared" si="14"/>
        <v>265.45</v>
      </c>
      <c r="I244" s="18">
        <f t="shared" si="14"/>
        <v>124</v>
      </c>
      <c r="J244" s="186">
        <v>0</v>
      </c>
      <c r="K244" s="186">
        <f>SUM(I245/H245)</f>
        <v>0.46713128649463176</v>
      </c>
    </row>
    <row r="245" spans="1:11" ht="12.75" customHeight="1">
      <c r="A245" s="346" t="s">
        <v>233</v>
      </c>
      <c r="B245" s="346"/>
      <c r="C245" s="346"/>
      <c r="D245" s="346"/>
      <c r="E245" s="346"/>
      <c r="F245" s="346"/>
      <c r="G245" s="224">
        <f t="shared" si="14"/>
        <v>103.92</v>
      </c>
      <c r="H245" s="19">
        <f t="shared" si="14"/>
        <v>265.45</v>
      </c>
      <c r="I245" s="19">
        <f t="shared" si="14"/>
        <v>124</v>
      </c>
      <c r="J245" s="186">
        <v>0</v>
      </c>
      <c r="K245" s="186">
        <f>SUM(I246/H246)</f>
        <v>0.46713128649463176</v>
      </c>
    </row>
    <row r="246" spans="1:11" ht="12.75" customHeight="1">
      <c r="A246" s="152">
        <v>3222</v>
      </c>
      <c r="B246" s="170"/>
      <c r="C246" s="364" t="s">
        <v>24</v>
      </c>
      <c r="D246" s="364"/>
      <c r="E246" s="364"/>
      <c r="F246" s="364"/>
      <c r="G246" s="239">
        <v>103.92</v>
      </c>
      <c r="H246" s="153">
        <v>265.45</v>
      </c>
      <c r="I246" s="153">
        <v>124</v>
      </c>
      <c r="J246" s="186">
        <v>0</v>
      </c>
      <c r="K246" s="186">
        <v>0</v>
      </c>
    </row>
    <row r="247" ht="12.75" customHeight="1"/>
    <row r="248" ht="12.75" customHeight="1"/>
    <row r="249" ht="12.75" customHeight="1"/>
    <row r="250" ht="12.75" customHeight="1"/>
    <row r="251" ht="12.75" customHeight="1"/>
    <row r="253" ht="12.75" customHeight="1"/>
    <row r="254" ht="12.75" customHeight="1"/>
    <row r="255" ht="12.75" customHeight="1"/>
    <row r="257" ht="12.75" customHeight="1"/>
    <row r="258" ht="12.75" customHeight="1"/>
    <row r="259" ht="12.75" customHeight="1"/>
  </sheetData>
  <sheetProtection/>
  <mergeCells count="234">
    <mergeCell ref="C209:F209"/>
    <mergeCell ref="C210:F210"/>
    <mergeCell ref="C211:F211"/>
    <mergeCell ref="C240:F240"/>
    <mergeCell ref="A233:F233"/>
    <mergeCell ref="A235:F235"/>
    <mergeCell ref="A234:F234"/>
    <mergeCell ref="C236:F236"/>
    <mergeCell ref="C238:F238"/>
    <mergeCell ref="C239:F239"/>
    <mergeCell ref="A244:F244"/>
    <mergeCell ref="A245:F245"/>
    <mergeCell ref="C246:F246"/>
    <mergeCell ref="C243:F243"/>
    <mergeCell ref="A241:F241"/>
    <mergeCell ref="A242:F242"/>
    <mergeCell ref="C237:F237"/>
    <mergeCell ref="C229:F229"/>
    <mergeCell ref="C215:F215"/>
    <mergeCell ref="C217:E217"/>
    <mergeCell ref="C218:F218"/>
    <mergeCell ref="C219:F219"/>
    <mergeCell ref="C220:F220"/>
    <mergeCell ref="C221:F221"/>
    <mergeCell ref="A227:F227"/>
    <mergeCell ref="A228:F228"/>
    <mergeCell ref="C225:F225"/>
    <mergeCell ref="A231:F231"/>
    <mergeCell ref="A232:F232"/>
    <mergeCell ref="C212:F212"/>
    <mergeCell ref="C213:F213"/>
    <mergeCell ref="C214:F214"/>
    <mergeCell ref="A223:F223"/>
    <mergeCell ref="A224:F224"/>
    <mergeCell ref="C203:F203"/>
    <mergeCell ref="C204:F204"/>
    <mergeCell ref="C205:F205"/>
    <mergeCell ref="C206:F206"/>
    <mergeCell ref="C207:F207"/>
    <mergeCell ref="C208:F208"/>
    <mergeCell ref="A197:F197"/>
    <mergeCell ref="C198:F198"/>
    <mergeCell ref="C199:F199"/>
    <mergeCell ref="C200:F200"/>
    <mergeCell ref="C201:F201"/>
    <mergeCell ref="C202:F202"/>
    <mergeCell ref="C190:F190"/>
    <mergeCell ref="C191:F191"/>
    <mergeCell ref="C192:F192"/>
    <mergeCell ref="C193:F193"/>
    <mergeCell ref="C194:F194"/>
    <mergeCell ref="C195:F195"/>
    <mergeCell ref="C184:F184"/>
    <mergeCell ref="C185:F185"/>
    <mergeCell ref="C186:F186"/>
    <mergeCell ref="C187:F187"/>
    <mergeCell ref="C188:F188"/>
    <mergeCell ref="C189:F189"/>
    <mergeCell ref="C178:F178"/>
    <mergeCell ref="C179:F179"/>
    <mergeCell ref="C180:F180"/>
    <mergeCell ref="C181:F181"/>
    <mergeCell ref="C182:F182"/>
    <mergeCell ref="C183:F183"/>
    <mergeCell ref="C170:F170"/>
    <mergeCell ref="C171:F171"/>
    <mergeCell ref="C172:F172"/>
    <mergeCell ref="C174:F174"/>
    <mergeCell ref="C175:F175"/>
    <mergeCell ref="C177:F177"/>
    <mergeCell ref="C164:F164"/>
    <mergeCell ref="C165:F165"/>
    <mergeCell ref="C166:F166"/>
    <mergeCell ref="C167:F167"/>
    <mergeCell ref="C168:F168"/>
    <mergeCell ref="C169:F169"/>
    <mergeCell ref="C158:F158"/>
    <mergeCell ref="C159:F159"/>
    <mergeCell ref="C160:F160"/>
    <mergeCell ref="C161:F161"/>
    <mergeCell ref="C162:F162"/>
    <mergeCell ref="C163:F163"/>
    <mergeCell ref="C152:F152"/>
    <mergeCell ref="C153:F153"/>
    <mergeCell ref="C154:F154"/>
    <mergeCell ref="C155:F155"/>
    <mergeCell ref="C156:F156"/>
    <mergeCell ref="C157:F157"/>
    <mergeCell ref="C146:F146"/>
    <mergeCell ref="C147:F147"/>
    <mergeCell ref="C148:F148"/>
    <mergeCell ref="C149:F149"/>
    <mergeCell ref="C150:F150"/>
    <mergeCell ref="C151:F151"/>
    <mergeCell ref="C140:F140"/>
    <mergeCell ref="C141:F141"/>
    <mergeCell ref="C142:F142"/>
    <mergeCell ref="C143:F143"/>
    <mergeCell ref="C144:F144"/>
    <mergeCell ref="C145:F145"/>
    <mergeCell ref="C133:F133"/>
    <mergeCell ref="A135:F135"/>
    <mergeCell ref="C136:F136"/>
    <mergeCell ref="C137:F137"/>
    <mergeCell ref="C138:F138"/>
    <mergeCell ref="C139:F139"/>
    <mergeCell ref="C127:F127"/>
    <mergeCell ref="C128:F128"/>
    <mergeCell ref="C129:F129"/>
    <mergeCell ref="C130:F130"/>
    <mergeCell ref="C131:F131"/>
    <mergeCell ref="C132:F132"/>
    <mergeCell ref="C121:F121"/>
    <mergeCell ref="C122:F122"/>
    <mergeCell ref="C123:F123"/>
    <mergeCell ref="C124:F124"/>
    <mergeCell ref="C125:F125"/>
    <mergeCell ref="C126:F126"/>
    <mergeCell ref="C114:F114"/>
    <mergeCell ref="C115:F115"/>
    <mergeCell ref="C117:F117"/>
    <mergeCell ref="C118:F118"/>
    <mergeCell ref="C119:F119"/>
    <mergeCell ref="C120:F120"/>
    <mergeCell ref="C108:F108"/>
    <mergeCell ref="C109:F109"/>
    <mergeCell ref="C110:F110"/>
    <mergeCell ref="C111:F111"/>
    <mergeCell ref="C112:F112"/>
    <mergeCell ref="C113:F113"/>
    <mergeCell ref="C102:F102"/>
    <mergeCell ref="C103:F103"/>
    <mergeCell ref="C104:F104"/>
    <mergeCell ref="C105:F105"/>
    <mergeCell ref="C106:F106"/>
    <mergeCell ref="C107:F107"/>
    <mergeCell ref="C95:F95"/>
    <mergeCell ref="C96:F96"/>
    <mergeCell ref="C97:F97"/>
    <mergeCell ref="C98:F98"/>
    <mergeCell ref="C99:F99"/>
    <mergeCell ref="A101:F101"/>
    <mergeCell ref="C89:F89"/>
    <mergeCell ref="C90:F90"/>
    <mergeCell ref="C91:F91"/>
    <mergeCell ref="C92:F92"/>
    <mergeCell ref="C93:F93"/>
    <mergeCell ref="C94:F94"/>
    <mergeCell ref="C83:F83"/>
    <mergeCell ref="C84:F84"/>
    <mergeCell ref="C85:F85"/>
    <mergeCell ref="C86:F86"/>
    <mergeCell ref="C87:F87"/>
    <mergeCell ref="C88:F88"/>
    <mergeCell ref="C77:F77"/>
    <mergeCell ref="C78:F78"/>
    <mergeCell ref="C79:F79"/>
    <mergeCell ref="C80:F80"/>
    <mergeCell ref="C81:F81"/>
    <mergeCell ref="C82:F82"/>
    <mergeCell ref="C71:F71"/>
    <mergeCell ref="C72:F72"/>
    <mergeCell ref="C73:F73"/>
    <mergeCell ref="C74:F74"/>
    <mergeCell ref="C75:F75"/>
    <mergeCell ref="C76:F76"/>
    <mergeCell ref="C65:F65"/>
    <mergeCell ref="C66:F66"/>
    <mergeCell ref="C67:F67"/>
    <mergeCell ref="C68:F68"/>
    <mergeCell ref="C69:F69"/>
    <mergeCell ref="C70:F70"/>
    <mergeCell ref="C59:F59"/>
    <mergeCell ref="C60:F60"/>
    <mergeCell ref="C61:F61"/>
    <mergeCell ref="C62:F62"/>
    <mergeCell ref="C63:F63"/>
    <mergeCell ref="C64:F64"/>
    <mergeCell ref="C52:F52"/>
    <mergeCell ref="C53:F53"/>
    <mergeCell ref="C54:F54"/>
    <mergeCell ref="A56:F56"/>
    <mergeCell ref="A57:F57"/>
    <mergeCell ref="C58:F58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C16:F16"/>
    <mergeCell ref="C17:F17"/>
    <mergeCell ref="C18:F18"/>
    <mergeCell ref="C19:F19"/>
    <mergeCell ref="C20:F20"/>
    <mergeCell ref="C21:F21"/>
    <mergeCell ref="A8:F8"/>
    <mergeCell ref="A11:F11"/>
    <mergeCell ref="A12:F12"/>
    <mergeCell ref="A13:F13"/>
    <mergeCell ref="A14:F14"/>
    <mergeCell ref="C15:F15"/>
    <mergeCell ref="C10:F10"/>
    <mergeCell ref="A9:F9"/>
    <mergeCell ref="A1:J1"/>
    <mergeCell ref="A2:J2"/>
    <mergeCell ref="C4:F4"/>
    <mergeCell ref="C5:F5"/>
    <mergeCell ref="A6:F6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2022-03-07T12:03:32Z</dcterms:created>
  <dcterms:modified xsi:type="dcterms:W3CDTF">2024-03-07T07:18:14Z</dcterms:modified>
  <cp:category/>
  <cp:version/>
  <cp:contentType/>
  <cp:contentStatus/>
</cp:coreProperties>
</file>